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8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'Sheet1'!$A$1:$Y$85</definedName>
  </definedNames>
  <calcPr fullCalcOnLoad="1"/>
</workbook>
</file>

<file path=xl/sharedStrings.xml><?xml version="1.0" encoding="utf-8"?>
<sst xmlns="http://schemas.openxmlformats.org/spreadsheetml/2006/main" count="396" uniqueCount="67">
  <si>
    <t>فرع التأمين</t>
  </si>
  <si>
    <t>المركبات</t>
  </si>
  <si>
    <t xml:space="preserve">العمال </t>
  </si>
  <si>
    <t>الصحي</t>
  </si>
  <si>
    <t>تأمين المسؤولية المدنية</t>
  </si>
  <si>
    <t>التامينات العامة الاخرى</t>
  </si>
  <si>
    <t>الحريق</t>
  </si>
  <si>
    <t>بحري</t>
  </si>
  <si>
    <t>هندسي</t>
  </si>
  <si>
    <t>الحياة</t>
  </si>
  <si>
    <t>المجموع</t>
  </si>
  <si>
    <t>الشركة</t>
  </si>
  <si>
    <t>الاقساط المكتتبة</t>
  </si>
  <si>
    <t>المجموعة الاهلية للتامين</t>
  </si>
  <si>
    <t>Total</t>
  </si>
  <si>
    <t>Workers</t>
  </si>
  <si>
    <t>Health</t>
  </si>
  <si>
    <t>Civil liability</t>
  </si>
  <si>
    <t>Non-life</t>
  </si>
  <si>
    <t>Fire</t>
  </si>
  <si>
    <t>Marine</t>
  </si>
  <si>
    <t>Engineering</t>
  </si>
  <si>
    <t>Life</t>
  </si>
  <si>
    <t>Motor</t>
  </si>
  <si>
    <t>Written premiums</t>
  </si>
  <si>
    <t>Company</t>
  </si>
  <si>
    <t>% of company's written premium</t>
  </si>
  <si>
    <t>النسبة من اكتتاب الشركة</t>
  </si>
  <si>
    <t>حصة الشركة من اجمالي اكتتاب قطاع التأمين</t>
  </si>
  <si>
    <t>company's share from total insurance sector written premium</t>
  </si>
  <si>
    <t xml:space="preserve">  العملة: (دولار امريكي)</t>
  </si>
  <si>
    <t xml:space="preserve">Al-Mashreq insurance </t>
  </si>
  <si>
    <t>Al-Ahleia insurance group</t>
  </si>
  <si>
    <t xml:space="preserve">National insurance </t>
  </si>
  <si>
    <t xml:space="preserve">Palestine insurance </t>
  </si>
  <si>
    <t xml:space="preserve">Global united insurance </t>
  </si>
  <si>
    <t>Insurance branche</t>
  </si>
  <si>
    <t xml:space="preserve">Trust international insurance </t>
  </si>
  <si>
    <t xml:space="preserve"> Currency: (US Dollar)</t>
  </si>
  <si>
    <t xml:space="preserve">Al-Takaful insurance </t>
  </si>
  <si>
    <t>American life insurance-ALICO</t>
  </si>
  <si>
    <t>Palestine mortgage insurance fund</t>
  </si>
  <si>
    <t>شركة المشرق للتأمين</t>
  </si>
  <si>
    <t>شركة التأمين الوطنية</t>
  </si>
  <si>
    <t>شركة فلسطين للتأمين</t>
  </si>
  <si>
    <t>شركة التكافل للتأمين</t>
  </si>
  <si>
    <t>شركة ترست العالمية للتأمين</t>
  </si>
  <si>
    <t>الشركة العالمية المتحدة للتأمين</t>
  </si>
  <si>
    <t>شركة مت لايف اليكو</t>
  </si>
  <si>
    <t>شركة فلسطين لتأمين الرهن العقاري</t>
  </si>
  <si>
    <t>شركة تمكين للتأمين</t>
  </si>
  <si>
    <t>Tamkeen Insurance</t>
  </si>
  <si>
    <t xml:space="preserve">الأقساط المكتتبة </t>
  </si>
  <si>
    <t>(طرف ثالث)</t>
  </si>
  <si>
    <t>(شامل)</t>
  </si>
  <si>
    <t>(الإجمالي)</t>
  </si>
  <si>
    <t>نسبة إجمالي المركبات من اكتتاب الشركة</t>
  </si>
  <si>
    <t>(إصابات جسدية)</t>
  </si>
  <si>
    <t>الأقساط المكتتبة -الزامي</t>
  </si>
  <si>
    <t xml:space="preserve">  تحليل مكونات محفظة التامين وتوزيعها حسب الشركات من  1/1/2022 وحتى 31/03/2022  </t>
  </si>
  <si>
    <t xml:space="preserve">Insurance portfolio per company from 1/1/2022 until 31/03/2022 </t>
  </si>
  <si>
    <t xml:space="preserve">  تحليل مكونات محفظة التامين وتوزيعها حسب الشركات من  1/1/2022 وحتى 30/06/2022  </t>
  </si>
  <si>
    <t xml:space="preserve">Insurance portfolio per company from 1/1/2022 until 30/06/2022 </t>
  </si>
  <si>
    <t xml:space="preserve">  تحليل مكونات محفظة التامين وتوزيعها حسب الشركات من  1/1/2022 وحتى 30/09/2022  </t>
  </si>
  <si>
    <t xml:space="preserve">Insurance portfolio per company from 1/1/2022 until 30/09/2022 </t>
  </si>
  <si>
    <t xml:space="preserve">  تحليل مكونات محفظة التامين وتوزيعها حسب الشركات من  1/1/2022 وحتى 31/12/2022  </t>
  </si>
  <si>
    <t xml:space="preserve">Insurance portfolio per company from 1/1/2022 until 31/12/2022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</si>
</sst>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%"/>
    <numFmt numFmtId="189" formatCode="_-* #,##0.0_-;\-* #,##0.0_-;_-* &quot;-&quot;??_-;_-@_-"/>
    <numFmt numFmtId="190" formatCode="_-* #,##0_-;\-* #,##0_-;_-* &quot;-&quot;??_-;_-@_-"/>
    <numFmt numFmtId="191" formatCode="[$-409]dddd\,\ mmmm\ d\,\ yyyy"/>
    <numFmt numFmtId="192" formatCode="[$-409]h:mm:ss\ AM/PM"/>
    <numFmt numFmtId="193" formatCode="0.0"/>
    <numFmt numFmtId="194" formatCode="_-* #,##0.000_-;\-* #,##0.000_-;_-* &quot;-&quot;??_-;_-@_-"/>
    <numFmt numFmtId="195" formatCode="_-* #,##0.0000_-;\-* #,##0.0000_-;_-* &quot;-&quot;??_-;_-@_-"/>
    <numFmt numFmtId="196" formatCode="#,##0;[Red]#,##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Arial Body"/>
      <family val="0"/>
    </font>
    <font>
      <sz val="11"/>
      <color indexed="54"/>
      <name val="Arial Body"/>
      <family val="0"/>
    </font>
    <font>
      <sz val="10"/>
      <color indexed="28"/>
      <name val="Calibri"/>
      <family val="2"/>
    </font>
    <font>
      <b/>
      <sz val="12"/>
      <color indexed="54"/>
      <name val="Arial Body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 Body"/>
      <family val="0"/>
    </font>
    <font>
      <sz val="11"/>
      <color rgb="FF5A4573"/>
      <name val="Arial Body"/>
      <family val="0"/>
    </font>
    <font>
      <sz val="10"/>
      <color theme="7" tint="-0.4999699890613556"/>
      <name val="Calibri"/>
      <family val="2"/>
    </font>
    <font>
      <b/>
      <sz val="12"/>
      <color rgb="FF5A4573"/>
      <name val="Arial Body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8E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7" tint="-0.24997000396251678"/>
      </bottom>
    </border>
    <border>
      <left/>
      <right/>
      <top style="medium">
        <color theme="7" tint="-0.24997000396251678"/>
      </top>
      <bottom/>
    </border>
    <border>
      <left>
        <color indexed="63"/>
      </left>
      <right>
        <color indexed="63"/>
      </right>
      <top style="medium">
        <color rgb="FF5A4573"/>
      </top>
      <bottom style="medium">
        <color rgb="FF5A4573"/>
      </bottom>
    </border>
    <border>
      <left/>
      <right/>
      <top/>
      <bottom style="medium">
        <color rgb="FF5A457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right"/>
    </xf>
    <xf numFmtId="0" fontId="38" fillId="33" borderId="10" xfId="0" applyNumberFormat="1" applyFont="1" applyFill="1" applyBorder="1" applyAlignment="1" applyProtection="1">
      <alignment horizontal="right" vertical="center" wrapText="1"/>
      <protection/>
    </xf>
    <xf numFmtId="0" fontId="38" fillId="33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NumberFormat="1" applyFont="1" applyFill="1" applyBorder="1" applyAlignment="1" applyProtection="1">
      <alignment vertical="center"/>
      <protection/>
    </xf>
    <xf numFmtId="0" fontId="38" fillId="34" borderId="11" xfId="0" applyNumberFormat="1" applyFont="1" applyFill="1" applyBorder="1" applyAlignment="1" applyProtection="1">
      <alignment vertical="center"/>
      <protection/>
    </xf>
    <xf numFmtId="0" fontId="38" fillId="34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9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/>
    </xf>
    <xf numFmtId="9" fontId="39" fillId="0" borderId="0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 horizontal="left" vertical="center" readingOrder="1"/>
      <protection/>
    </xf>
    <xf numFmtId="3" fontId="39" fillId="34" borderId="0" xfId="0" applyNumberFormat="1" applyFont="1" applyFill="1" applyBorder="1" applyAlignment="1" applyProtection="1">
      <alignment horizontal="center" vertical="center"/>
      <protection/>
    </xf>
    <xf numFmtId="9" fontId="39" fillId="34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Alignment="1">
      <alignment vertical="center"/>
    </xf>
    <xf numFmtId="0" fontId="38" fillId="0" borderId="12" xfId="0" applyNumberFormat="1" applyFont="1" applyFill="1" applyBorder="1" applyAlignment="1" applyProtection="1">
      <alignment horizontal="right" vertical="center"/>
      <protection/>
    </xf>
    <xf numFmtId="9" fontId="38" fillId="0" borderId="12" xfId="0" applyNumberFormat="1" applyFont="1" applyFill="1" applyBorder="1" applyAlignment="1" applyProtection="1">
      <alignment horizontal="center" vertical="center"/>
      <protection/>
    </xf>
    <xf numFmtId="0" fontId="38" fillId="0" borderId="12" xfId="0" applyNumberFormat="1" applyFont="1" applyFill="1" applyBorder="1" applyAlignment="1" applyProtection="1">
      <alignment horizontal="left" vertical="center" readingOrder="1"/>
      <protection/>
    </xf>
    <xf numFmtId="0" fontId="36" fillId="0" borderId="0" xfId="0" applyFont="1" applyAlignment="1">
      <alignment horizontal="center" vertical="center"/>
    </xf>
    <xf numFmtId="3" fontId="39" fillId="34" borderId="0" xfId="0" applyNumberFormat="1" applyFont="1" applyFill="1" applyBorder="1" applyAlignment="1" applyProtection="1">
      <alignment horizontal="center" vertical="center"/>
      <protection/>
    </xf>
    <xf numFmtId="9" fontId="39" fillId="5" borderId="13" xfId="0" applyNumberFormat="1" applyFont="1" applyFill="1" applyBorder="1" applyAlignment="1" applyProtection="1">
      <alignment horizontal="center" vertical="center"/>
      <protection/>
    </xf>
    <xf numFmtId="0" fontId="38" fillId="34" borderId="14" xfId="0" applyNumberFormat="1" applyFont="1" applyFill="1" applyBorder="1" applyAlignment="1" applyProtection="1">
      <alignment horizontal="center" vertical="center" wrapText="1"/>
      <protection/>
    </xf>
    <xf numFmtId="0" fontId="38" fillId="34" borderId="15" xfId="0" applyNumberFormat="1" applyFont="1" applyFill="1" applyBorder="1" applyAlignment="1" applyProtection="1">
      <alignment horizontal="center" vertical="center" wrapText="1"/>
      <protection/>
    </xf>
    <xf numFmtId="196" fontId="39" fillId="0" borderId="0" xfId="42" applyNumberFormat="1" applyFont="1" applyFill="1" applyBorder="1" applyAlignment="1" applyProtection="1">
      <alignment horizontal="center" vertical="center"/>
      <protection/>
    </xf>
    <xf numFmtId="196" fontId="39" fillId="5" borderId="13" xfId="42" applyNumberFormat="1" applyFont="1" applyFill="1" applyBorder="1" applyAlignment="1" applyProtection="1">
      <alignment horizontal="center" vertical="center"/>
      <protection/>
    </xf>
    <xf numFmtId="9" fontId="39" fillId="5" borderId="0" xfId="0" applyNumberFormat="1" applyFont="1" applyFill="1" applyBorder="1" applyAlignment="1" applyProtection="1">
      <alignment horizontal="center" vertical="center"/>
      <protection/>
    </xf>
    <xf numFmtId="0" fontId="39" fillId="5" borderId="13" xfId="0" applyNumberFormat="1" applyFont="1" applyFill="1" applyBorder="1" applyAlignment="1" applyProtection="1">
      <alignment horizontal="left" vertical="center" wrapText="1" readingOrder="1"/>
      <protection/>
    </xf>
    <xf numFmtId="196" fontId="38" fillId="0" borderId="12" xfId="42" applyNumberFormat="1" applyFont="1" applyFill="1" applyBorder="1" applyAlignment="1" applyProtection="1">
      <alignment horizontal="center" vertical="center"/>
      <protection/>
    </xf>
    <xf numFmtId="9" fontId="39" fillId="0" borderId="0" xfId="58" applyNumberFormat="1" applyFont="1" applyFill="1" applyBorder="1" applyAlignment="1" applyProtection="1">
      <alignment horizontal="center" vertical="center"/>
      <protection/>
    </xf>
    <xf numFmtId="196" fontId="0" fillId="0" borderId="0" xfId="0" applyNumberForma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 readingOrder="2"/>
    </xf>
    <xf numFmtId="0" fontId="38" fillId="34" borderId="11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right" vertical="center"/>
    </xf>
    <xf numFmtId="0" fontId="38" fillId="34" borderId="0" xfId="0" applyNumberFormat="1" applyFont="1" applyFill="1" applyBorder="1" applyAlignment="1" applyProtection="1">
      <alignment horizontal="center" vertical="center"/>
      <protection/>
    </xf>
    <xf numFmtId="0" fontId="38" fillId="34" borderId="0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left" vertical="center"/>
    </xf>
    <xf numFmtId="188" fontId="39" fillId="0" borderId="0" xfId="58" applyNumberFormat="1" applyFont="1" applyFill="1" applyBorder="1" applyAlignment="1" applyProtection="1">
      <alignment horizontal="center" vertical="center"/>
      <protection/>
    </xf>
    <xf numFmtId="0" fontId="39" fillId="5" borderId="0" xfId="0" applyNumberFormat="1" applyFont="1" applyFill="1" applyBorder="1" applyAlignment="1" applyProtection="1">
      <alignment horizontal="right" vertical="center"/>
      <protection/>
    </xf>
    <xf numFmtId="3" fontId="39" fillId="5" borderId="0" xfId="0" applyNumberFormat="1" applyFont="1" applyFill="1" applyBorder="1" applyAlignment="1" applyProtection="1">
      <alignment horizontal="center" vertical="center"/>
      <protection/>
    </xf>
    <xf numFmtId="188" fontId="39" fillId="5" borderId="0" xfId="58" applyNumberFormat="1" applyFont="1" applyFill="1" applyBorder="1" applyAlignment="1" applyProtection="1">
      <alignment horizontal="center" vertical="center"/>
      <protection/>
    </xf>
    <xf numFmtId="0" fontId="39" fillId="5" borderId="0" xfId="0" applyNumberFormat="1" applyFont="1" applyFill="1" applyBorder="1" applyAlignment="1" applyProtection="1">
      <alignment horizontal="left" vertical="center" readingOrder="1"/>
      <protection/>
    </xf>
    <xf numFmtId="196" fontId="39" fillId="5" borderId="0" xfId="42" applyNumberFormat="1" applyFont="1" applyFill="1" applyBorder="1" applyAlignment="1" applyProtection="1">
      <alignment horizontal="center" vertical="center"/>
      <protection/>
    </xf>
    <xf numFmtId="9" fontId="39" fillId="5" borderId="0" xfId="58" applyNumberFormat="1" applyFont="1" applyFill="1" applyBorder="1" applyAlignment="1" applyProtection="1">
      <alignment horizontal="center" vertical="center"/>
      <protection/>
    </xf>
    <xf numFmtId="3" fontId="39" fillId="5" borderId="0" xfId="0" applyNumberFormat="1" applyFont="1" applyFill="1" applyBorder="1" applyAlignment="1" applyProtection="1">
      <alignment horizontal="center" vertical="center"/>
      <protection/>
    </xf>
    <xf numFmtId="0" fontId="0" fillId="5" borderId="0" xfId="0" applyFill="1" applyAlignment="1">
      <alignment vertical="center"/>
    </xf>
    <xf numFmtId="9" fontId="39" fillId="0" borderId="0" xfId="58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9" fillId="34" borderId="0" xfId="0" applyNumberFormat="1" applyFont="1" applyFill="1" applyBorder="1" applyAlignment="1" applyProtection="1">
      <alignment horizontal="right" vertical="center"/>
      <protection/>
    </xf>
    <xf numFmtId="0" fontId="39" fillId="34" borderId="0" xfId="0" applyNumberFormat="1" applyFont="1" applyFill="1" applyBorder="1" applyAlignment="1" applyProtection="1">
      <alignment horizontal="left" vertical="center" readingOrder="1"/>
      <protection/>
    </xf>
    <xf numFmtId="0" fontId="39" fillId="34" borderId="0" xfId="0" applyFont="1" applyFill="1" applyAlignment="1">
      <alignment horizontal="right" vertical="center"/>
    </xf>
    <xf numFmtId="3" fontId="39" fillId="34" borderId="0" xfId="0" applyNumberFormat="1" applyFont="1" applyFill="1" applyAlignment="1">
      <alignment horizontal="center" vertical="center"/>
    </xf>
    <xf numFmtId="3" fontId="39" fillId="34" borderId="0" xfId="0" applyNumberFormat="1" applyFont="1" applyFill="1" applyAlignment="1">
      <alignment horizontal="center" vertical="center"/>
    </xf>
    <xf numFmtId="9" fontId="39" fillId="34" borderId="0" xfId="0" applyNumberFormat="1" applyFont="1" applyFill="1" applyAlignment="1">
      <alignment horizontal="center" vertical="center"/>
    </xf>
    <xf numFmtId="0" fontId="39" fillId="34" borderId="0" xfId="0" applyFont="1" applyFill="1" applyAlignment="1">
      <alignment horizontal="left" vertical="center" readingOrder="1"/>
    </xf>
    <xf numFmtId="0" fontId="38" fillId="34" borderId="0" xfId="0" applyNumberFormat="1" applyFont="1" applyFill="1" applyBorder="1" applyAlignment="1" applyProtection="1">
      <alignment horizontal="center" vertical="center"/>
      <protection/>
    </xf>
    <xf numFmtId="0" fontId="38" fillId="34" borderId="11" xfId="0" applyNumberFormat="1" applyFont="1" applyFill="1" applyBorder="1" applyAlignment="1" applyProtection="1">
      <alignment horizontal="center" vertical="center" wrapText="1"/>
      <protection/>
    </xf>
    <xf numFmtId="0" fontId="38" fillId="34" borderId="0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3" fontId="39" fillId="5" borderId="0" xfId="0" applyNumberFormat="1" applyFont="1" applyFill="1" applyAlignment="1">
      <alignment horizontal="center" vertical="center"/>
    </xf>
    <xf numFmtId="9" fontId="39" fillId="5" borderId="0" xfId="0" applyNumberFormat="1" applyFont="1" applyFill="1" applyAlignment="1">
      <alignment horizontal="center" vertical="center"/>
    </xf>
    <xf numFmtId="0" fontId="38" fillId="34" borderId="0" xfId="0" applyNumberFormat="1" applyFont="1" applyFill="1" applyBorder="1" applyAlignment="1" applyProtection="1">
      <alignment horizontal="center" vertical="center" wrapText="1"/>
      <protection/>
    </xf>
    <xf numFmtId="0" fontId="38" fillId="34" borderId="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right" vertical="center"/>
    </xf>
    <xf numFmtId="0" fontId="38" fillId="34" borderId="11" xfId="0" applyNumberFormat="1" applyFont="1" applyFill="1" applyBorder="1" applyAlignment="1" applyProtection="1">
      <alignment horizontal="center" vertical="center" wrapText="1"/>
      <protection/>
    </xf>
    <xf numFmtId="9" fontId="39" fillId="5" borderId="0" xfId="58" applyFont="1" applyFill="1" applyBorder="1" applyAlignment="1" applyProtection="1">
      <alignment horizontal="center" vertical="center"/>
      <protection/>
    </xf>
    <xf numFmtId="0" fontId="38" fillId="34" borderId="0" xfId="0" applyNumberFormat="1" applyFont="1" applyFill="1" applyBorder="1" applyAlignment="1" applyProtection="1">
      <alignment horizontal="center" vertical="center"/>
      <protection/>
    </xf>
    <xf numFmtId="0" fontId="38" fillId="0" borderId="10" xfId="0" applyNumberFormat="1" applyFont="1" applyFill="1" applyBorder="1" applyAlignment="1" applyProtection="1">
      <alignment horizontal="center" vertical="center"/>
      <protection/>
    </xf>
    <xf numFmtId="0" fontId="38" fillId="34" borderId="11" xfId="0" applyNumberFormat="1" applyFont="1" applyFill="1" applyBorder="1" applyAlignment="1" applyProtection="1">
      <alignment horizontal="center" vertical="center" wrapText="1"/>
      <protection/>
    </xf>
    <xf numFmtId="0" fontId="38" fillId="34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11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horizontal="left" vertical="center"/>
      <protection/>
    </xf>
    <xf numFmtId="0" fontId="38" fillId="0" borderId="10" xfId="0" applyNumberFormat="1" applyFont="1" applyFill="1" applyBorder="1" applyAlignment="1" applyProtection="1">
      <alignment horizontal="left" vertical="center"/>
      <protection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0" fontId="38" fillId="0" borderId="11" xfId="0" applyNumberFormat="1" applyFont="1" applyFill="1" applyBorder="1" applyAlignment="1" applyProtection="1">
      <alignment horizontal="right" vertical="center"/>
      <protection/>
    </xf>
    <xf numFmtId="0" fontId="38" fillId="0" borderId="10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#&#1602;&#1591;&#1575;&#1593;%20&#1575;&#1604;&#1578;&#1571;&#1605;&#1610;&#1606;\#&#1575;&#1581;&#1589;&#1575;&#1574;&#1610;&#1575;&#1578;%20&#1608;&#1578;&#1602;&#1575;&#1585;&#1610;&#1585;%20&#1602;&#1591;&#1575;&#1593;%20&#1575;&#1604;&#1578;&#1571;&#1605;&#1610;&#1606;\#&#1575;&#1581;&#1589;&#1575;&#1574;&#1610;&#1577;%20&#1588;&#1585;&#1603;&#1575;&#1578;%20&#1575;&#1604;&#1578;&#1571;&#1605;&#1610;&#1606;%20&#1575;&#1604;&#1583;&#1575;&#1582;&#1604;&#1610;&#1577;\&#1575;&#1581;&#1589;&#1575;&#1574;&#1610;&#1575;&#1578;%20&#1578;&#1581;&#1604;&#1610;&#1604;%20&#1605;&#1575;&#1604;&#1610;%202022-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فهرس"/>
      <sheetName val="فهرس2"/>
      <sheetName val="المشرق"/>
      <sheetName val="فلسطين "/>
      <sheetName val="الاهليه"/>
      <sheetName val="الوطنية"/>
      <sheetName val="التكافل"/>
      <sheetName val="العالمية"/>
      <sheetName val="ترست"/>
      <sheetName val="تمكين"/>
      <sheetName val="اليكو"/>
      <sheetName val="فلسطين الرهن العقاري"/>
      <sheetName val="قطاع التامين مجمع"/>
      <sheetName val="تحليل النقد والقروض "/>
      <sheetName val="تحليل الاستثمارات (داخلي خارجي)"/>
      <sheetName val="نسب التأمين"/>
      <sheetName val="ملخص مركز مالي ودخل"/>
      <sheetName val="نسبة انتاج كل شركة حسب الفرع"/>
      <sheetName val="الميزانية العمومية المجمعة"/>
      <sheetName val="بيانات تشغيلية ومالية مجمعة"/>
      <sheetName val="تحليل الاستثمارات والاحتياطيات "/>
      <sheetName val="تحليل مكونات المحفظة التامينية"/>
      <sheetName val="تحليل مكونات المحفظة (احصائية)"/>
      <sheetName val="قائمة الدخل المجمعة"/>
      <sheetName val="صافي حقوق الملكية"/>
      <sheetName val="ملخص الميزانية والدخل للقطاع"/>
      <sheetName val="بيانات تشغيلية حسب الشركات"/>
    </sheetNames>
    <sheetDataSet>
      <sheetData sheetId="21">
        <row r="49">
          <cell r="E49">
            <v>2644595</v>
          </cell>
          <cell r="G49">
            <v>4748729</v>
          </cell>
          <cell r="I49">
            <v>424722</v>
          </cell>
          <cell r="K49">
            <v>370720</v>
          </cell>
          <cell r="M49">
            <v>1036296</v>
          </cell>
          <cell r="O49">
            <v>426602</v>
          </cell>
          <cell r="Q49">
            <v>423711</v>
          </cell>
          <cell r="S49">
            <v>0</v>
          </cell>
        </row>
        <row r="50">
          <cell r="E50">
            <v>519301</v>
          </cell>
          <cell r="G50">
            <v>149744</v>
          </cell>
          <cell r="I50">
            <v>78644</v>
          </cell>
          <cell r="K50">
            <v>71847</v>
          </cell>
          <cell r="M50">
            <v>94708</v>
          </cell>
          <cell r="O50">
            <v>18101</v>
          </cell>
          <cell r="Q50">
            <v>179285</v>
          </cell>
          <cell r="S50">
            <v>0</v>
          </cell>
        </row>
        <row r="51">
          <cell r="E51">
            <v>4238444</v>
          </cell>
          <cell r="G51">
            <v>5484798</v>
          </cell>
          <cell r="I51">
            <v>848691</v>
          </cell>
          <cell r="K51">
            <v>2995013</v>
          </cell>
          <cell r="M51">
            <v>3049884</v>
          </cell>
          <cell r="O51">
            <v>266599</v>
          </cell>
          <cell r="Q51">
            <v>1447058</v>
          </cell>
          <cell r="S51">
            <v>21424</v>
          </cell>
        </row>
        <row r="52">
          <cell r="E52">
            <v>3022027</v>
          </cell>
          <cell r="G52">
            <v>3421383</v>
          </cell>
          <cell r="I52">
            <v>447858</v>
          </cell>
          <cell r="K52">
            <v>868642</v>
          </cell>
          <cell r="M52">
            <v>2075508</v>
          </cell>
          <cell r="O52">
            <v>91479</v>
          </cell>
          <cell r="Q52">
            <v>956669</v>
          </cell>
          <cell r="S52">
            <v>0</v>
          </cell>
        </row>
        <row r="53">
          <cell r="E53">
            <v>2408242</v>
          </cell>
          <cell r="G53">
            <v>5315074</v>
          </cell>
          <cell r="I53">
            <v>426619</v>
          </cell>
          <cell r="K53">
            <v>252303</v>
          </cell>
          <cell r="M53">
            <v>634171</v>
          </cell>
          <cell r="O53">
            <v>150690</v>
          </cell>
          <cell r="Q53">
            <v>445457</v>
          </cell>
          <cell r="S53">
            <v>415739</v>
          </cell>
        </row>
        <row r="54">
          <cell r="E54">
            <v>3184255</v>
          </cell>
          <cell r="G54">
            <v>2587137</v>
          </cell>
          <cell r="I54">
            <v>468261</v>
          </cell>
          <cell r="K54">
            <v>486837</v>
          </cell>
          <cell r="M54">
            <v>1225713</v>
          </cell>
          <cell r="O54">
            <v>152881</v>
          </cell>
          <cell r="Q54">
            <v>432879</v>
          </cell>
          <cell r="S54">
            <v>1033234</v>
          </cell>
        </row>
        <row r="55">
          <cell r="E55">
            <v>4714092</v>
          </cell>
          <cell r="G55">
            <v>4300653</v>
          </cell>
          <cell r="I55">
            <v>721907</v>
          </cell>
          <cell r="K55">
            <v>700517</v>
          </cell>
          <cell r="M55">
            <v>6397633</v>
          </cell>
          <cell r="O55">
            <v>305562</v>
          </cell>
          <cell r="Q55">
            <v>1017557</v>
          </cell>
          <cell r="S55">
            <v>1999274</v>
          </cell>
        </row>
        <row r="56">
          <cell r="E56">
            <v>3316933</v>
          </cell>
          <cell r="G56">
            <v>7852635</v>
          </cell>
          <cell r="I56">
            <v>622302</v>
          </cell>
          <cell r="K56">
            <v>593371</v>
          </cell>
          <cell r="M56">
            <v>1075948</v>
          </cell>
          <cell r="O56">
            <v>145899</v>
          </cell>
          <cell r="Q56">
            <v>1287699</v>
          </cell>
          <cell r="S56">
            <v>2720480</v>
          </cell>
        </row>
        <row r="57">
          <cell r="E57">
            <v>0</v>
          </cell>
          <cell r="G57">
            <v>0</v>
          </cell>
          <cell r="I57">
            <v>0</v>
          </cell>
          <cell r="K57">
            <v>0</v>
          </cell>
          <cell r="M57">
            <v>0</v>
          </cell>
          <cell r="O57">
            <v>0</v>
          </cell>
          <cell r="Q57">
            <v>0</v>
          </cell>
          <cell r="S57">
            <v>328804</v>
          </cell>
        </row>
        <row r="58">
          <cell r="E58">
            <v>0</v>
          </cell>
          <cell r="G58">
            <v>0</v>
          </cell>
          <cell r="I58">
            <v>0</v>
          </cell>
          <cell r="K58">
            <v>112240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rightToLeft="1" tabSelected="1" view="pageBreakPreview" zoomScale="70" zoomScaleNormal="60" zoomScaleSheetLayoutView="70" workbookViewId="0" topLeftCell="A72">
      <selection activeCell="E80" sqref="E80"/>
    </sheetView>
  </sheetViews>
  <sheetFormatPr defaultColWidth="9.140625" defaultRowHeight="15"/>
  <cols>
    <col min="1" max="1" width="25.421875" style="1" customWidth="1"/>
    <col min="2" max="2" width="19.57421875" style="1" bestFit="1" customWidth="1"/>
    <col min="3" max="3" width="19.28125" style="1" bestFit="1" customWidth="1"/>
    <col min="4" max="4" width="18.140625" style="1" customWidth="1"/>
    <col min="5" max="5" width="19.28125" style="1" bestFit="1" customWidth="1"/>
    <col min="6" max="6" width="23.8515625" style="1" customWidth="1"/>
    <col min="7" max="7" width="18.421875" style="1" customWidth="1"/>
    <col min="8" max="8" width="22.421875" style="1" customWidth="1"/>
    <col min="9" max="9" width="18.140625" style="1" customWidth="1"/>
    <col min="10" max="10" width="21.7109375" style="1" customWidth="1"/>
    <col min="11" max="11" width="17.8515625" style="1" customWidth="1"/>
    <col min="12" max="12" width="20.421875" style="1" customWidth="1"/>
    <col min="13" max="13" width="18.421875" style="1" customWidth="1"/>
    <col min="14" max="14" width="19.421875" style="1" customWidth="1"/>
    <col min="15" max="15" width="19.28125" style="1" bestFit="1" customWidth="1"/>
    <col min="16" max="16" width="18.140625" style="1" customWidth="1"/>
    <col min="17" max="17" width="18.28125" style="1" customWidth="1"/>
    <col min="18" max="18" width="20.421875" style="1" customWidth="1"/>
    <col min="19" max="19" width="18.28125" style="1" customWidth="1"/>
    <col min="20" max="20" width="22.140625" style="1" customWidth="1"/>
    <col min="21" max="21" width="18.421875" style="1" customWidth="1"/>
    <col min="22" max="22" width="21.28125" style="1" customWidth="1"/>
    <col min="23" max="23" width="18.421875" style="1" customWidth="1"/>
    <col min="24" max="24" width="33.140625" style="1" customWidth="1"/>
    <col min="25" max="25" width="31.421875" style="0" customWidth="1"/>
  </cols>
  <sheetData>
    <row r="1" spans="5:24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5" s="8" customFormat="1" ht="15.75">
      <c r="A2" s="78" t="s">
        <v>59</v>
      </c>
      <c r="B2" s="78"/>
      <c r="C2" s="78"/>
      <c r="D2" s="78"/>
      <c r="E2" s="78"/>
      <c r="F2" s="7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79" t="s">
        <v>60</v>
      </c>
      <c r="X2" s="79"/>
      <c r="Y2" s="79"/>
    </row>
    <row r="3" spans="1:25" s="8" customFormat="1" ht="15.75">
      <c r="A3" s="78" t="s">
        <v>30</v>
      </c>
      <c r="B3" s="78"/>
      <c r="C3" s="78"/>
      <c r="D3" s="78"/>
      <c r="E3" s="78"/>
      <c r="F3" s="36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39"/>
      <c r="X3" s="39"/>
      <c r="Y3" s="39" t="s">
        <v>38</v>
      </c>
    </row>
    <row r="4" spans="1:24" s="8" customFormat="1" ht="15.75" thickBot="1">
      <c r="A4" s="11"/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5" s="8" customFormat="1" ht="18" customHeight="1">
      <c r="A5" s="80" t="s">
        <v>0</v>
      </c>
      <c r="B5" s="75" t="s">
        <v>1</v>
      </c>
      <c r="C5" s="75"/>
      <c r="D5" s="75"/>
      <c r="E5" s="75"/>
      <c r="F5" s="75"/>
      <c r="G5" s="75" t="s">
        <v>2</v>
      </c>
      <c r="H5" s="75"/>
      <c r="I5" s="75" t="s">
        <v>3</v>
      </c>
      <c r="J5" s="75"/>
      <c r="K5" s="75" t="s">
        <v>4</v>
      </c>
      <c r="L5" s="75"/>
      <c r="M5" s="75" t="s">
        <v>5</v>
      </c>
      <c r="N5" s="75"/>
      <c r="O5" s="75" t="s">
        <v>6</v>
      </c>
      <c r="P5" s="75"/>
      <c r="Q5" s="75" t="s">
        <v>7</v>
      </c>
      <c r="R5" s="75"/>
      <c r="S5" s="75" t="s">
        <v>8</v>
      </c>
      <c r="T5" s="75"/>
      <c r="U5" s="75" t="s">
        <v>9</v>
      </c>
      <c r="V5" s="75"/>
      <c r="W5" s="75" t="s">
        <v>10</v>
      </c>
      <c r="X5" s="75"/>
      <c r="Y5" s="76" t="s">
        <v>36</v>
      </c>
    </row>
    <row r="6" spans="1:25" s="8" customFormat="1" ht="15.75" thickBot="1">
      <c r="A6" s="81"/>
      <c r="B6" s="72" t="s">
        <v>23</v>
      </c>
      <c r="C6" s="72"/>
      <c r="D6" s="72"/>
      <c r="E6" s="72"/>
      <c r="F6" s="72"/>
      <c r="G6" s="72" t="s">
        <v>15</v>
      </c>
      <c r="H6" s="72"/>
      <c r="I6" s="72" t="s">
        <v>16</v>
      </c>
      <c r="J6" s="72"/>
      <c r="K6" s="72" t="s">
        <v>17</v>
      </c>
      <c r="L6" s="72"/>
      <c r="M6" s="72" t="s">
        <v>18</v>
      </c>
      <c r="N6" s="72"/>
      <c r="O6" s="72" t="s">
        <v>19</v>
      </c>
      <c r="P6" s="72"/>
      <c r="Q6" s="72" t="s">
        <v>20</v>
      </c>
      <c r="R6" s="72"/>
      <c r="S6" s="72" t="s">
        <v>21</v>
      </c>
      <c r="T6" s="72"/>
      <c r="U6" s="72" t="s">
        <v>22</v>
      </c>
      <c r="V6" s="72"/>
      <c r="W6" s="72" t="s">
        <v>14</v>
      </c>
      <c r="X6" s="72"/>
      <c r="Y6" s="77"/>
    </row>
    <row r="7" spans="1:25" s="8" customFormat="1" ht="15" customHeight="1">
      <c r="A7" s="6"/>
      <c r="B7" s="73" t="s">
        <v>58</v>
      </c>
      <c r="C7" s="73"/>
      <c r="D7" s="35" t="s">
        <v>52</v>
      </c>
      <c r="E7" s="37" t="s">
        <v>52</v>
      </c>
      <c r="F7" s="74" t="s">
        <v>56</v>
      </c>
      <c r="G7" s="71" t="s">
        <v>12</v>
      </c>
      <c r="H7" s="71" t="s">
        <v>27</v>
      </c>
      <c r="I7" s="71" t="s">
        <v>12</v>
      </c>
      <c r="J7" s="71" t="s">
        <v>27</v>
      </c>
      <c r="K7" s="71" t="s">
        <v>12</v>
      </c>
      <c r="L7" s="71" t="s">
        <v>27</v>
      </c>
      <c r="M7" s="71" t="s">
        <v>12</v>
      </c>
      <c r="N7" s="71" t="s">
        <v>27</v>
      </c>
      <c r="O7" s="71" t="s">
        <v>12</v>
      </c>
      <c r="P7" s="71" t="s">
        <v>27</v>
      </c>
      <c r="Q7" s="71" t="s">
        <v>12</v>
      </c>
      <c r="R7" s="71" t="s">
        <v>27</v>
      </c>
      <c r="S7" s="71" t="s">
        <v>12</v>
      </c>
      <c r="T7" s="71" t="s">
        <v>27</v>
      </c>
      <c r="U7" s="71" t="s">
        <v>12</v>
      </c>
      <c r="V7" s="71" t="s">
        <v>27</v>
      </c>
      <c r="W7" s="71" t="s">
        <v>12</v>
      </c>
      <c r="X7" s="71" t="s">
        <v>28</v>
      </c>
      <c r="Y7" s="37"/>
    </row>
    <row r="8" spans="1:25" s="8" customFormat="1" ht="23.25" customHeight="1">
      <c r="A8" s="7"/>
      <c r="B8" s="24" t="s">
        <v>57</v>
      </c>
      <c r="C8" s="25" t="s">
        <v>53</v>
      </c>
      <c r="D8" s="38" t="s">
        <v>54</v>
      </c>
      <c r="E8" s="37" t="s">
        <v>55</v>
      </c>
      <c r="F8" s="74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37"/>
    </row>
    <row r="9" spans="1:25" s="8" customFormat="1" ht="47.25" customHeight="1" thickBot="1">
      <c r="A9" s="3" t="s">
        <v>11</v>
      </c>
      <c r="B9" s="4" t="s">
        <v>24</v>
      </c>
      <c r="C9" s="4" t="s">
        <v>24</v>
      </c>
      <c r="D9" s="4" t="s">
        <v>24</v>
      </c>
      <c r="E9" s="4" t="s">
        <v>24</v>
      </c>
      <c r="F9" s="4" t="s">
        <v>26</v>
      </c>
      <c r="G9" s="4" t="s">
        <v>24</v>
      </c>
      <c r="H9" s="4" t="s">
        <v>26</v>
      </c>
      <c r="I9" s="4" t="s">
        <v>24</v>
      </c>
      <c r="J9" s="4" t="s">
        <v>26</v>
      </c>
      <c r="K9" s="4" t="s">
        <v>24</v>
      </c>
      <c r="L9" s="4" t="s">
        <v>26</v>
      </c>
      <c r="M9" s="4" t="s">
        <v>24</v>
      </c>
      <c r="N9" s="4" t="s">
        <v>26</v>
      </c>
      <c r="O9" s="4" t="s">
        <v>24</v>
      </c>
      <c r="P9" s="4" t="s">
        <v>26</v>
      </c>
      <c r="Q9" s="4" t="s">
        <v>24</v>
      </c>
      <c r="R9" s="4" t="s">
        <v>26</v>
      </c>
      <c r="S9" s="4" t="s">
        <v>24</v>
      </c>
      <c r="T9" s="4" t="s">
        <v>26</v>
      </c>
      <c r="U9" s="4" t="s">
        <v>24</v>
      </c>
      <c r="V9" s="4" t="s">
        <v>26</v>
      </c>
      <c r="W9" s="4" t="s">
        <v>24</v>
      </c>
      <c r="X9" s="4" t="s">
        <v>29</v>
      </c>
      <c r="Y9" s="5" t="s">
        <v>25</v>
      </c>
    </row>
    <row r="10" spans="1:25" s="8" customFormat="1" ht="32.25" customHeight="1">
      <c r="A10" s="10" t="s">
        <v>42</v>
      </c>
      <c r="B10" s="26">
        <v>3281842</v>
      </c>
      <c r="C10" s="26">
        <v>1381828</v>
      </c>
      <c r="D10" s="26">
        <v>3972755</v>
      </c>
      <c r="E10" s="26">
        <f>SUM(B10:D10)</f>
        <v>8636425</v>
      </c>
      <c r="F10" s="31">
        <f aca="true" t="shared" si="0" ref="F10:F20">E10/W10</f>
        <v>0.6358004750747706</v>
      </c>
      <c r="G10" s="26">
        <v>1229130</v>
      </c>
      <c r="H10" s="13">
        <f>G10/W10</f>
        <v>0.09048668146005469</v>
      </c>
      <c r="I10" s="26">
        <v>2416310</v>
      </c>
      <c r="J10" s="13">
        <f>I10/W10</f>
        <v>0.17788506771354107</v>
      </c>
      <c r="K10" s="26">
        <v>231833</v>
      </c>
      <c r="L10" s="13">
        <f aca="true" t="shared" si="1" ref="L10:L19">K10/W10</f>
        <v>0.017067192911188286</v>
      </c>
      <c r="M10" s="26">
        <v>106274</v>
      </c>
      <c r="N10" s="13">
        <f>M10/W10</f>
        <v>0.007823730268959224</v>
      </c>
      <c r="O10" s="26">
        <v>577147</v>
      </c>
      <c r="P10" s="13">
        <f>O10/W10</f>
        <v>0.042488684471639435</v>
      </c>
      <c r="Q10" s="26">
        <v>212702</v>
      </c>
      <c r="R10" s="13">
        <f aca="true" t="shared" si="2" ref="R10:R17">Q10/W10</f>
        <v>0.015658797783730406</v>
      </c>
      <c r="S10" s="26">
        <v>173725</v>
      </c>
      <c r="T10" s="13">
        <f aca="true" t="shared" si="3" ref="T10:T17">S10/W10</f>
        <v>0.012789370316116279</v>
      </c>
      <c r="U10" s="26">
        <v>0</v>
      </c>
      <c r="V10" s="13">
        <f aca="true" t="shared" si="4" ref="V10:V18">U10/W10</f>
        <v>0</v>
      </c>
      <c r="W10" s="26">
        <f aca="true" t="shared" si="5" ref="W10:W19">B10+C10+D10+G10+I10+K10+M10+O10+Q10+S10+U10</f>
        <v>13583546</v>
      </c>
      <c r="X10" s="40">
        <f>W10/$W$20</f>
        <v>0.12237290139540581</v>
      </c>
      <c r="Y10" s="14" t="s">
        <v>31</v>
      </c>
    </row>
    <row r="11" spans="1:25" s="8" customFormat="1" ht="34.5" customHeight="1">
      <c r="A11" s="41" t="s">
        <v>13</v>
      </c>
      <c r="B11" s="22">
        <v>1561152</v>
      </c>
      <c r="C11" s="22">
        <v>568971</v>
      </c>
      <c r="D11" s="22">
        <v>1449411</v>
      </c>
      <c r="E11" s="15">
        <f>D11+C11+B11</f>
        <v>3579534</v>
      </c>
      <c r="F11" s="16">
        <f t="shared" si="0"/>
        <v>0.8794355549014892</v>
      </c>
      <c r="G11" s="15">
        <v>218555</v>
      </c>
      <c r="H11" s="16">
        <f>G11/W11</f>
        <v>0.05369554743759801</v>
      </c>
      <c r="I11" s="15">
        <v>95554</v>
      </c>
      <c r="J11" s="16">
        <f>I11/W11</f>
        <v>0.02347612427010245</v>
      </c>
      <c r="K11" s="15">
        <v>37792</v>
      </c>
      <c r="L11" s="16">
        <f t="shared" si="1"/>
        <v>0.009284903702782843</v>
      </c>
      <c r="M11" s="15">
        <v>17644</v>
      </c>
      <c r="N11" s="16">
        <f>M11/W11</f>
        <v>0.00433485502042497</v>
      </c>
      <c r="O11" s="15">
        <v>46346</v>
      </c>
      <c r="P11" s="16">
        <f>O11/W11</f>
        <v>0.011386487801893882</v>
      </c>
      <c r="Q11" s="15">
        <v>2807</v>
      </c>
      <c r="R11" s="16">
        <f t="shared" si="2"/>
        <v>0.0006896360259766998</v>
      </c>
      <c r="S11" s="15">
        <v>72031</v>
      </c>
      <c r="T11" s="16">
        <f t="shared" si="3"/>
        <v>0.017696890839731978</v>
      </c>
      <c r="U11" s="15">
        <v>0</v>
      </c>
      <c r="V11" s="28">
        <f t="shared" si="4"/>
        <v>0</v>
      </c>
      <c r="W11" s="42">
        <f>E11+G11+I11+K11+M11+O11+Q11+S11+U11</f>
        <v>4070263</v>
      </c>
      <c r="X11" s="43">
        <f aca="true" t="shared" si="6" ref="X11:X19">W11/$W$20</f>
        <v>0.036668620458337506</v>
      </c>
      <c r="Y11" s="44" t="s">
        <v>32</v>
      </c>
    </row>
    <row r="12" spans="1:25" s="8" customFormat="1" ht="34.5" customHeight="1">
      <c r="A12" s="10" t="s">
        <v>43</v>
      </c>
      <c r="B12" s="26">
        <v>2344170</v>
      </c>
      <c r="C12" s="26">
        <v>1499635</v>
      </c>
      <c r="D12" s="26">
        <v>4296537</v>
      </c>
      <c r="E12" s="26">
        <f aca="true" t="shared" si="7" ref="E12:E19">SUM(B12:D12)</f>
        <v>8140342</v>
      </c>
      <c r="F12" s="31">
        <f t="shared" si="0"/>
        <v>0.47419975308862045</v>
      </c>
      <c r="G12" s="26">
        <v>2374108</v>
      </c>
      <c r="H12" s="13">
        <f aca="true" t="shared" si="8" ref="H12:H19">G12/W12</f>
        <v>0.13829903306344113</v>
      </c>
      <c r="I12" s="26">
        <v>2882549</v>
      </c>
      <c r="J12" s="13">
        <f aca="true" t="shared" si="9" ref="J12:J17">I12/W12</f>
        <v>0.16791727227994227</v>
      </c>
      <c r="K12" s="26">
        <v>374346</v>
      </c>
      <c r="L12" s="13">
        <f t="shared" si="1"/>
        <v>0.021806796418346146</v>
      </c>
      <c r="M12" s="26">
        <v>1024487</v>
      </c>
      <c r="N12" s="13">
        <f aca="true" t="shared" si="10" ref="N12:N17">M12/W12</f>
        <v>0.059679492881564614</v>
      </c>
      <c r="O12" s="26">
        <v>1550776</v>
      </c>
      <c r="P12" s="13">
        <f aca="true" t="shared" si="11" ref="P12:P17">O12/W12</f>
        <v>0.09033743254223943</v>
      </c>
      <c r="Q12" s="26">
        <v>114065</v>
      </c>
      <c r="R12" s="13">
        <f t="shared" si="2"/>
        <v>0.006644634197930933</v>
      </c>
      <c r="S12" s="26">
        <v>705238</v>
      </c>
      <c r="T12" s="13">
        <f t="shared" si="3"/>
        <v>0.04108226478306593</v>
      </c>
      <c r="U12" s="26">
        <v>572</v>
      </c>
      <c r="V12" s="13">
        <f t="shared" si="4"/>
        <v>3.3320744849134214E-05</v>
      </c>
      <c r="W12" s="26">
        <f t="shared" si="5"/>
        <v>17166483</v>
      </c>
      <c r="X12" s="40">
        <f t="shared" si="6"/>
        <v>0.1546512472858641</v>
      </c>
      <c r="Y12" s="14" t="s">
        <v>33</v>
      </c>
    </row>
    <row r="13" spans="1:25" s="8" customFormat="1" ht="34.5" customHeight="1">
      <c r="A13" s="41" t="s">
        <v>44</v>
      </c>
      <c r="B13" s="45">
        <v>4861499</v>
      </c>
      <c r="C13" s="45">
        <v>2151894</v>
      </c>
      <c r="D13" s="45">
        <v>5665477</v>
      </c>
      <c r="E13" s="45">
        <f>D13+C13+B13</f>
        <v>12678870</v>
      </c>
      <c r="F13" s="46">
        <f t="shared" si="0"/>
        <v>0.8026542368252474</v>
      </c>
      <c r="G13" s="45">
        <v>1110435</v>
      </c>
      <c r="H13" s="28">
        <f t="shared" si="8"/>
        <v>0.07029769667715212</v>
      </c>
      <c r="I13" s="45">
        <v>639984</v>
      </c>
      <c r="J13" s="28">
        <f t="shared" si="9"/>
        <v>0.04051511444634807</v>
      </c>
      <c r="K13" s="45">
        <v>166773</v>
      </c>
      <c r="L13" s="28">
        <f t="shared" si="1"/>
        <v>0.01055780641634917</v>
      </c>
      <c r="M13" s="45">
        <v>499074</v>
      </c>
      <c r="N13" s="28">
        <f t="shared" si="10"/>
        <v>0.03159460272006287</v>
      </c>
      <c r="O13" s="45">
        <v>302213</v>
      </c>
      <c r="P13" s="28">
        <f t="shared" si="11"/>
        <v>0.01913203186669384</v>
      </c>
      <c r="Q13" s="45">
        <v>38424</v>
      </c>
      <c r="R13" s="28">
        <f t="shared" si="2"/>
        <v>0.002432486995747516</v>
      </c>
      <c r="S13" s="45">
        <v>360406</v>
      </c>
      <c r="T13" s="28">
        <f t="shared" si="3"/>
        <v>0.022816024052399003</v>
      </c>
      <c r="U13" s="45">
        <v>0</v>
      </c>
      <c r="V13" s="28">
        <f t="shared" si="4"/>
        <v>0</v>
      </c>
      <c r="W13" s="45">
        <f>E13+G13+I13+K13+M13+O13+Q13+S13+U13</f>
        <v>15796179</v>
      </c>
      <c r="X13" s="43">
        <f t="shared" si="6"/>
        <v>0.1423063061141163</v>
      </c>
      <c r="Y13" s="44" t="s">
        <v>34</v>
      </c>
    </row>
    <row r="14" spans="1:25" s="8" customFormat="1" ht="34.5" customHeight="1">
      <c r="A14" s="10" t="s">
        <v>50</v>
      </c>
      <c r="B14" s="26">
        <v>2118686</v>
      </c>
      <c r="C14" s="26">
        <v>781293</v>
      </c>
      <c r="D14" s="26">
        <v>2614253</v>
      </c>
      <c r="E14" s="26">
        <f t="shared" si="7"/>
        <v>5514232</v>
      </c>
      <c r="F14" s="31">
        <f t="shared" si="0"/>
        <v>0.5777489672150161</v>
      </c>
      <c r="G14" s="26">
        <v>1011024</v>
      </c>
      <c r="H14" s="13">
        <f t="shared" si="8"/>
        <v>0.10592917959012144</v>
      </c>
      <c r="I14" s="26">
        <v>2168041</v>
      </c>
      <c r="J14" s="13">
        <f t="shared" si="9"/>
        <v>0.22715465156885145</v>
      </c>
      <c r="K14" s="26">
        <v>143045</v>
      </c>
      <c r="L14" s="13">
        <f t="shared" si="1"/>
        <v>0.014987418196273205</v>
      </c>
      <c r="M14" s="26">
        <v>59738</v>
      </c>
      <c r="N14" s="13">
        <f t="shared" si="10"/>
        <v>0.006258998134915367</v>
      </c>
      <c r="O14" s="26">
        <v>291558</v>
      </c>
      <c r="P14" s="13">
        <f t="shared" si="11"/>
        <v>0.030547741441287867</v>
      </c>
      <c r="Q14" s="26">
        <v>84227</v>
      </c>
      <c r="R14" s="13">
        <f t="shared" si="2"/>
        <v>0.008824812278775932</v>
      </c>
      <c r="S14" s="26">
        <v>137820</v>
      </c>
      <c r="T14" s="13">
        <f t="shared" si="3"/>
        <v>0.014439973265828047</v>
      </c>
      <c r="U14" s="26">
        <v>134654</v>
      </c>
      <c r="V14" s="13">
        <f t="shared" si="4"/>
        <v>0.01410825830893056</v>
      </c>
      <c r="W14" s="26">
        <f t="shared" si="5"/>
        <v>9544339</v>
      </c>
      <c r="X14" s="40">
        <f t="shared" si="6"/>
        <v>0.08598406155000514</v>
      </c>
      <c r="Y14" s="14" t="s">
        <v>51</v>
      </c>
    </row>
    <row r="15" spans="1:25" s="8" customFormat="1" ht="34.5" customHeight="1">
      <c r="A15" s="41" t="s">
        <v>45</v>
      </c>
      <c r="B15" s="45">
        <v>4727406</v>
      </c>
      <c r="C15" s="45">
        <v>1748275</v>
      </c>
      <c r="D15" s="45">
        <v>5659933</v>
      </c>
      <c r="E15" s="45">
        <f>SUM(B15:D15)</f>
        <v>12135614</v>
      </c>
      <c r="F15" s="46">
        <f t="shared" si="0"/>
        <v>0.7038316605683576</v>
      </c>
      <c r="G15" s="45">
        <v>1399590</v>
      </c>
      <c r="H15" s="28">
        <f t="shared" si="8"/>
        <v>0.08117230441037986</v>
      </c>
      <c r="I15" s="45">
        <v>1762265</v>
      </c>
      <c r="J15" s="28">
        <f t="shared" si="9"/>
        <v>0.10220643976575858</v>
      </c>
      <c r="K15" s="45">
        <v>220465</v>
      </c>
      <c r="L15" s="28">
        <f t="shared" si="1"/>
        <v>0.012786353211893765</v>
      </c>
      <c r="M15" s="45">
        <v>335719</v>
      </c>
      <c r="N15" s="28">
        <f t="shared" si="10"/>
        <v>0.01947076276934553</v>
      </c>
      <c r="O15" s="45">
        <v>690416</v>
      </c>
      <c r="P15" s="28">
        <f t="shared" si="11"/>
        <v>0.04004219644452791</v>
      </c>
      <c r="Q15" s="45">
        <v>102444</v>
      </c>
      <c r="R15" s="28">
        <f t="shared" si="2"/>
        <v>0.005941465395592247</v>
      </c>
      <c r="S15" s="45">
        <v>220211</v>
      </c>
      <c r="T15" s="28">
        <f t="shared" si="3"/>
        <v>0.012771621922501702</v>
      </c>
      <c r="U15" s="45">
        <v>375487</v>
      </c>
      <c r="V15" s="28">
        <f t="shared" si="4"/>
        <v>0.021777195511642908</v>
      </c>
      <c r="W15" s="45">
        <f t="shared" si="5"/>
        <v>17242211</v>
      </c>
      <c r="X15" s="43">
        <f t="shared" si="6"/>
        <v>0.15533347378819798</v>
      </c>
      <c r="Y15" s="44" t="s">
        <v>39</v>
      </c>
    </row>
    <row r="16" spans="1:25" s="8" customFormat="1" ht="34.5" customHeight="1">
      <c r="A16" s="10" t="s">
        <v>46</v>
      </c>
      <c r="B16" s="26">
        <v>3936780</v>
      </c>
      <c r="C16" s="26">
        <v>1525480</v>
      </c>
      <c r="D16" s="26">
        <v>4932184</v>
      </c>
      <c r="E16" s="26">
        <f t="shared" si="7"/>
        <v>10394444</v>
      </c>
      <c r="F16" s="31">
        <f t="shared" si="0"/>
        <v>0.5632619853470353</v>
      </c>
      <c r="G16" s="26">
        <v>2114631</v>
      </c>
      <c r="H16" s="13">
        <f t="shared" si="8"/>
        <v>0.11458922240923966</v>
      </c>
      <c r="I16" s="26">
        <v>2766464</v>
      </c>
      <c r="J16" s="13">
        <f t="shared" si="9"/>
        <v>0.14991124152779128</v>
      </c>
      <c r="K16" s="26">
        <v>288031</v>
      </c>
      <c r="L16" s="13">
        <f t="shared" si="1"/>
        <v>0.015608041459600142</v>
      </c>
      <c r="M16" s="26">
        <v>461060</v>
      </c>
      <c r="N16" s="13">
        <f t="shared" si="10"/>
        <v>0.02498426764953509</v>
      </c>
      <c r="O16" s="26">
        <v>1052147</v>
      </c>
      <c r="P16" s="13">
        <f t="shared" si="11"/>
        <v>0.05701453662138419</v>
      </c>
      <c r="Q16" s="26">
        <v>85474</v>
      </c>
      <c r="R16" s="13">
        <f t="shared" si="2"/>
        <v>0.004631729694782376</v>
      </c>
      <c r="S16" s="26">
        <v>664831</v>
      </c>
      <c r="T16" s="13">
        <f t="shared" si="3"/>
        <v>0.03602636456363177</v>
      </c>
      <c r="U16" s="26">
        <v>626931</v>
      </c>
      <c r="V16" s="13">
        <f t="shared" si="4"/>
        <v>0.03397261072700014</v>
      </c>
      <c r="W16" s="26">
        <f>B16+C16+D16+G16+I16+K16+M16+O16+Q16+S16+U16</f>
        <v>18454013</v>
      </c>
      <c r="X16" s="40">
        <f t="shared" si="6"/>
        <v>0.1662504851972038</v>
      </c>
      <c r="Y16" s="14" t="s">
        <v>37</v>
      </c>
    </row>
    <row r="17" spans="1:25" s="8" customFormat="1" ht="34.5" customHeight="1">
      <c r="A17" s="41" t="s">
        <v>47</v>
      </c>
      <c r="B17" s="45">
        <v>3354002</v>
      </c>
      <c r="C17" s="45">
        <v>1272632</v>
      </c>
      <c r="D17" s="45">
        <v>3651625</v>
      </c>
      <c r="E17" s="45">
        <f t="shared" si="7"/>
        <v>8278259</v>
      </c>
      <c r="F17" s="46">
        <f t="shared" si="0"/>
        <v>0.552112728848168</v>
      </c>
      <c r="G17" s="45">
        <v>1559549</v>
      </c>
      <c r="H17" s="28">
        <f t="shared" si="8"/>
        <v>0.10401303633559081</v>
      </c>
      <c r="I17" s="45">
        <v>2748940</v>
      </c>
      <c r="J17" s="28">
        <f t="shared" si="9"/>
        <v>0.18333864219999435</v>
      </c>
      <c r="K17" s="45">
        <v>244461</v>
      </c>
      <c r="L17" s="28">
        <f t="shared" si="1"/>
        <v>0.016304156442429742</v>
      </c>
      <c r="M17" s="45">
        <v>152039</v>
      </c>
      <c r="N17" s="28">
        <f t="shared" si="10"/>
        <v>0.01014013540544535</v>
      </c>
      <c r="O17" s="45">
        <v>618958</v>
      </c>
      <c r="P17" s="28">
        <f t="shared" si="11"/>
        <v>0.041280973502085934</v>
      </c>
      <c r="Q17" s="45">
        <v>91209</v>
      </c>
      <c r="R17" s="28">
        <f t="shared" si="2"/>
        <v>0.006083120845278283</v>
      </c>
      <c r="S17" s="45">
        <v>465502</v>
      </c>
      <c r="T17" s="28">
        <f t="shared" si="3"/>
        <v>0.03104633226675801</v>
      </c>
      <c r="U17" s="45">
        <v>834867</v>
      </c>
      <c r="V17" s="28">
        <f t="shared" si="4"/>
        <v>0.05568087415424952</v>
      </c>
      <c r="W17" s="45">
        <f t="shared" si="5"/>
        <v>14993784</v>
      </c>
      <c r="X17" s="43">
        <f t="shared" si="6"/>
        <v>0.13507760425562024</v>
      </c>
      <c r="Y17" s="44" t="s">
        <v>35</v>
      </c>
    </row>
    <row r="18" spans="1:25" s="8" customFormat="1" ht="34.5" customHeight="1">
      <c r="A18" s="10" t="s">
        <v>48</v>
      </c>
      <c r="B18" s="26">
        <v>0</v>
      </c>
      <c r="C18" s="26">
        <v>0</v>
      </c>
      <c r="D18" s="26">
        <v>0</v>
      </c>
      <c r="E18" s="26">
        <f>SUM(B18:D18)</f>
        <v>0</v>
      </c>
      <c r="F18" s="31">
        <f t="shared" si="0"/>
        <v>0</v>
      </c>
      <c r="G18" s="26">
        <v>0</v>
      </c>
      <c r="H18" s="13">
        <f t="shared" si="8"/>
        <v>0</v>
      </c>
      <c r="I18" s="26">
        <v>0</v>
      </c>
      <c r="J18" s="13">
        <f>I18/W18</f>
        <v>0</v>
      </c>
      <c r="K18" s="26">
        <v>0</v>
      </c>
      <c r="L18" s="13">
        <f t="shared" si="1"/>
        <v>0</v>
      </c>
      <c r="M18" s="26">
        <v>0</v>
      </c>
      <c r="N18" s="13">
        <f>M18/W18</f>
        <v>0</v>
      </c>
      <c r="O18" s="26">
        <v>0</v>
      </c>
      <c r="P18" s="13">
        <f>O18/W18</f>
        <v>0</v>
      </c>
      <c r="Q18" s="26">
        <v>0</v>
      </c>
      <c r="R18" s="13">
        <f>Q18/W18</f>
        <v>0</v>
      </c>
      <c r="S18" s="26">
        <v>0</v>
      </c>
      <c r="T18" s="13">
        <f>S18/W18</f>
        <v>0</v>
      </c>
      <c r="U18" s="26">
        <v>112753</v>
      </c>
      <c r="V18" s="13">
        <f t="shared" si="4"/>
        <v>1</v>
      </c>
      <c r="W18" s="26">
        <f t="shared" si="5"/>
        <v>112753</v>
      </c>
      <c r="X18" s="40">
        <f t="shared" si="6"/>
        <v>0.0010157812806049459</v>
      </c>
      <c r="Y18" s="14" t="s">
        <v>40</v>
      </c>
    </row>
    <row r="19" spans="1:25" s="17" customFormat="1" ht="34.5" customHeight="1" thickBot="1">
      <c r="A19" s="41" t="s">
        <v>49</v>
      </c>
      <c r="B19" s="27">
        <v>0</v>
      </c>
      <c r="C19" s="27">
        <v>0</v>
      </c>
      <c r="D19" s="27">
        <v>0</v>
      </c>
      <c r="E19" s="27">
        <f t="shared" si="7"/>
        <v>0</v>
      </c>
      <c r="F19" s="46">
        <f t="shared" si="0"/>
        <v>0</v>
      </c>
      <c r="G19" s="27">
        <v>0</v>
      </c>
      <c r="H19" s="28">
        <f t="shared" si="8"/>
        <v>0</v>
      </c>
      <c r="I19" s="27">
        <v>0</v>
      </c>
      <c r="J19" s="28">
        <f>I19/W19</f>
        <v>0</v>
      </c>
      <c r="K19" s="27">
        <v>0</v>
      </c>
      <c r="L19" s="28">
        <f t="shared" si="1"/>
        <v>0</v>
      </c>
      <c r="M19" s="27">
        <v>37687</v>
      </c>
      <c r="N19" s="23">
        <f>M19/W19</f>
        <v>1</v>
      </c>
      <c r="O19" s="27">
        <v>0</v>
      </c>
      <c r="P19" s="23">
        <f>O19/W19</f>
        <v>0</v>
      </c>
      <c r="Q19" s="27">
        <v>0</v>
      </c>
      <c r="R19" s="23">
        <f>Q19/W19</f>
        <v>0</v>
      </c>
      <c r="S19" s="27">
        <v>0</v>
      </c>
      <c r="T19" s="23">
        <f>S19/W19</f>
        <v>0</v>
      </c>
      <c r="U19" s="27">
        <v>0</v>
      </c>
      <c r="V19" s="23">
        <f>U19/W19</f>
        <v>0</v>
      </c>
      <c r="W19" s="45">
        <f t="shared" si="5"/>
        <v>37687</v>
      </c>
      <c r="X19" s="43">
        <f t="shared" si="6"/>
        <v>0.0003395186746442099</v>
      </c>
      <c r="Y19" s="29" t="s">
        <v>41</v>
      </c>
    </row>
    <row r="20" spans="1:25" s="17" customFormat="1" ht="32.25" customHeight="1" thickBot="1">
      <c r="A20" s="18" t="s">
        <v>10</v>
      </c>
      <c r="B20" s="30">
        <f>SUM(B10:B19)</f>
        <v>26185537</v>
      </c>
      <c r="C20" s="30">
        <f>SUM(C10:C19)</f>
        <v>10930008</v>
      </c>
      <c r="D20" s="30">
        <f>SUM(D10:D19)</f>
        <v>32242175</v>
      </c>
      <c r="E20" s="30">
        <f>SUM(E10:E19)</f>
        <v>69357720</v>
      </c>
      <c r="F20" s="19">
        <f t="shared" si="0"/>
        <v>0.6248372428355722</v>
      </c>
      <c r="G20" s="30">
        <f>SUM(G10:G19)</f>
        <v>11017022</v>
      </c>
      <c r="H20" s="19">
        <f>G20/W20</f>
        <v>0.09925132560209363</v>
      </c>
      <c r="I20" s="30">
        <f>SUM(I10:I19)</f>
        <v>15480107</v>
      </c>
      <c r="J20" s="19">
        <f>I20/W20</f>
        <v>0.13945884288987068</v>
      </c>
      <c r="K20" s="30">
        <f>SUM(K10:K19)</f>
        <v>1706746</v>
      </c>
      <c r="L20" s="19">
        <f>K20/W20</f>
        <v>0.015375915829710686</v>
      </c>
      <c r="M20" s="30">
        <f>SUM(M10:M19)</f>
        <v>2693722</v>
      </c>
      <c r="N20" s="19">
        <f>M20/W20</f>
        <v>0.02426749073420411</v>
      </c>
      <c r="O20" s="30">
        <f>SUM(O10:O19)</f>
        <v>5129561</v>
      </c>
      <c r="P20" s="19">
        <f>O20/W20</f>
        <v>0.046211737528235944</v>
      </c>
      <c r="Q20" s="30">
        <f>SUM(Q10:Q19)</f>
        <v>731352</v>
      </c>
      <c r="R20" s="19">
        <f>Q20/W20</f>
        <v>0.00658868208502646</v>
      </c>
      <c r="S20" s="30">
        <f>SUM(S10:S19)</f>
        <v>2799764</v>
      </c>
      <c r="T20" s="19">
        <f>S20/W20</f>
        <v>0.02522281324054904</v>
      </c>
      <c r="U20" s="30">
        <f>SUM(U10:U19)</f>
        <v>2085264</v>
      </c>
      <c r="V20" s="19">
        <f>U20/W20</f>
        <v>0.018785949254737276</v>
      </c>
      <c r="W20" s="30">
        <f>SUM(W10:W19)</f>
        <v>111001258</v>
      </c>
      <c r="X20" s="19">
        <f>SUM(X10:X19)</f>
        <v>1</v>
      </c>
      <c r="Y20" s="20" t="s">
        <v>14</v>
      </c>
    </row>
    <row r="21" spans="1:25" s="8" customFormat="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/>
    </row>
    <row r="22" spans="1:25" s="8" customFormat="1" ht="15">
      <c r="A22" s="34"/>
      <c r="B22" s="1"/>
      <c r="C22" s="1"/>
      <c r="D22" s="1"/>
      <c r="E22" s="3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2"/>
      <c r="R22" s="1"/>
      <c r="S22" s="1"/>
      <c r="T22" s="1"/>
      <c r="U22" s="1"/>
      <c r="V22" s="1"/>
      <c r="W22" s="1"/>
      <c r="X22" s="1"/>
      <c r="Y22" s="33"/>
    </row>
    <row r="23" spans="1:25" s="8" customFormat="1" ht="15.75">
      <c r="A23" s="78" t="s">
        <v>61</v>
      </c>
      <c r="B23" s="78"/>
      <c r="C23" s="78"/>
      <c r="D23" s="78"/>
      <c r="E23" s="78"/>
      <c r="F23" s="7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79" t="s">
        <v>62</v>
      </c>
      <c r="X23" s="79"/>
      <c r="Y23" s="79"/>
    </row>
    <row r="24" spans="1:25" s="8" customFormat="1" ht="15.75">
      <c r="A24" s="78" t="s">
        <v>30</v>
      </c>
      <c r="B24" s="78"/>
      <c r="C24" s="78"/>
      <c r="D24" s="78"/>
      <c r="E24" s="78"/>
      <c r="F24" s="36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39"/>
      <c r="X24" s="39"/>
      <c r="Y24" s="39" t="s">
        <v>38</v>
      </c>
    </row>
    <row r="25" spans="1:24" s="8" customFormat="1" ht="12.75" customHeight="1" thickBot="1">
      <c r="A25" s="11"/>
      <c r="B25" s="11"/>
      <c r="C25" s="11"/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5" s="8" customFormat="1" ht="15">
      <c r="A26" s="80" t="s">
        <v>0</v>
      </c>
      <c r="B26" s="75" t="s">
        <v>1</v>
      </c>
      <c r="C26" s="75"/>
      <c r="D26" s="75"/>
      <c r="E26" s="75"/>
      <c r="F26" s="75"/>
      <c r="G26" s="75" t="s">
        <v>2</v>
      </c>
      <c r="H26" s="75"/>
      <c r="I26" s="75" t="s">
        <v>3</v>
      </c>
      <c r="J26" s="75"/>
      <c r="K26" s="75" t="s">
        <v>4</v>
      </c>
      <c r="L26" s="75"/>
      <c r="M26" s="75" t="s">
        <v>5</v>
      </c>
      <c r="N26" s="75"/>
      <c r="O26" s="75" t="s">
        <v>6</v>
      </c>
      <c r="P26" s="75"/>
      <c r="Q26" s="75" t="s">
        <v>7</v>
      </c>
      <c r="R26" s="75"/>
      <c r="S26" s="75" t="s">
        <v>8</v>
      </c>
      <c r="T26" s="75"/>
      <c r="U26" s="75" t="s">
        <v>9</v>
      </c>
      <c r="V26" s="75"/>
      <c r="W26" s="75" t="s">
        <v>10</v>
      </c>
      <c r="X26" s="75"/>
      <c r="Y26" s="76" t="s">
        <v>36</v>
      </c>
    </row>
    <row r="27" spans="1:25" s="8" customFormat="1" ht="17.25" customHeight="1" thickBot="1">
      <c r="A27" s="81"/>
      <c r="B27" s="72" t="s">
        <v>23</v>
      </c>
      <c r="C27" s="72"/>
      <c r="D27" s="72"/>
      <c r="E27" s="72"/>
      <c r="F27" s="72"/>
      <c r="G27" s="72" t="s">
        <v>15</v>
      </c>
      <c r="H27" s="72"/>
      <c r="I27" s="72" t="s">
        <v>16</v>
      </c>
      <c r="J27" s="72"/>
      <c r="K27" s="72" t="s">
        <v>17</v>
      </c>
      <c r="L27" s="72"/>
      <c r="M27" s="72" t="s">
        <v>18</v>
      </c>
      <c r="N27" s="72"/>
      <c r="O27" s="72" t="s">
        <v>19</v>
      </c>
      <c r="P27" s="72"/>
      <c r="Q27" s="72" t="s">
        <v>20</v>
      </c>
      <c r="R27" s="72"/>
      <c r="S27" s="72" t="s">
        <v>21</v>
      </c>
      <c r="T27" s="72"/>
      <c r="U27" s="72" t="s">
        <v>22</v>
      </c>
      <c r="V27" s="72"/>
      <c r="W27" s="72" t="s">
        <v>14</v>
      </c>
      <c r="X27" s="72"/>
      <c r="Y27" s="77"/>
    </row>
    <row r="28" spans="1:25" s="8" customFormat="1" ht="23.25" customHeight="1">
      <c r="A28" s="6"/>
      <c r="B28" s="73" t="s">
        <v>58</v>
      </c>
      <c r="C28" s="73"/>
      <c r="D28" s="35" t="s">
        <v>52</v>
      </c>
      <c r="E28" s="37" t="s">
        <v>52</v>
      </c>
      <c r="F28" s="74" t="s">
        <v>56</v>
      </c>
      <c r="G28" s="71" t="s">
        <v>12</v>
      </c>
      <c r="H28" s="71" t="s">
        <v>27</v>
      </c>
      <c r="I28" s="71" t="s">
        <v>12</v>
      </c>
      <c r="J28" s="71" t="s">
        <v>27</v>
      </c>
      <c r="K28" s="71" t="s">
        <v>12</v>
      </c>
      <c r="L28" s="71" t="s">
        <v>27</v>
      </c>
      <c r="M28" s="71" t="s">
        <v>12</v>
      </c>
      <c r="N28" s="71" t="s">
        <v>27</v>
      </c>
      <c r="O28" s="71" t="s">
        <v>12</v>
      </c>
      <c r="P28" s="71" t="s">
        <v>27</v>
      </c>
      <c r="Q28" s="71" t="s">
        <v>12</v>
      </c>
      <c r="R28" s="71" t="s">
        <v>27</v>
      </c>
      <c r="S28" s="71" t="s">
        <v>12</v>
      </c>
      <c r="T28" s="71" t="s">
        <v>27</v>
      </c>
      <c r="U28" s="71" t="s">
        <v>12</v>
      </c>
      <c r="V28" s="71" t="s">
        <v>27</v>
      </c>
      <c r="W28" s="71" t="s">
        <v>12</v>
      </c>
      <c r="X28" s="71" t="s">
        <v>28</v>
      </c>
      <c r="Y28" s="37"/>
    </row>
    <row r="29" spans="1:25" s="8" customFormat="1" ht="47.25" customHeight="1">
      <c r="A29" s="7"/>
      <c r="B29" s="24" t="s">
        <v>57</v>
      </c>
      <c r="C29" s="25" t="s">
        <v>53</v>
      </c>
      <c r="D29" s="38" t="s">
        <v>54</v>
      </c>
      <c r="E29" s="37" t="s">
        <v>55</v>
      </c>
      <c r="F29" s="74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37"/>
    </row>
    <row r="30" spans="1:25" s="8" customFormat="1" ht="51" customHeight="1" thickBot="1">
      <c r="A30" s="3" t="s">
        <v>11</v>
      </c>
      <c r="B30" s="4" t="s">
        <v>24</v>
      </c>
      <c r="C30" s="4" t="s">
        <v>24</v>
      </c>
      <c r="D30" s="4" t="s">
        <v>24</v>
      </c>
      <c r="E30" s="4" t="s">
        <v>24</v>
      </c>
      <c r="F30" s="4" t="s">
        <v>26</v>
      </c>
      <c r="G30" s="4" t="s">
        <v>24</v>
      </c>
      <c r="H30" s="4" t="s">
        <v>26</v>
      </c>
      <c r="I30" s="4" t="s">
        <v>24</v>
      </c>
      <c r="J30" s="4" t="s">
        <v>26</v>
      </c>
      <c r="K30" s="4" t="s">
        <v>24</v>
      </c>
      <c r="L30" s="4" t="s">
        <v>26</v>
      </c>
      <c r="M30" s="4" t="s">
        <v>24</v>
      </c>
      <c r="N30" s="4" t="s">
        <v>26</v>
      </c>
      <c r="O30" s="4" t="s">
        <v>24</v>
      </c>
      <c r="P30" s="4" t="s">
        <v>26</v>
      </c>
      <c r="Q30" s="4" t="s">
        <v>24</v>
      </c>
      <c r="R30" s="4" t="s">
        <v>26</v>
      </c>
      <c r="S30" s="4" t="s">
        <v>24</v>
      </c>
      <c r="T30" s="4" t="s">
        <v>26</v>
      </c>
      <c r="U30" s="4" t="s">
        <v>24</v>
      </c>
      <c r="V30" s="4" t="s">
        <v>26</v>
      </c>
      <c r="W30" s="4" t="s">
        <v>24</v>
      </c>
      <c r="X30" s="4" t="s">
        <v>29</v>
      </c>
      <c r="Y30" s="5" t="s">
        <v>25</v>
      </c>
    </row>
    <row r="31" spans="1:25" s="8" customFormat="1" ht="34.5" customHeight="1">
      <c r="A31" s="10" t="s">
        <v>42</v>
      </c>
      <c r="B31" s="12">
        <v>8871455</v>
      </c>
      <c r="C31" s="12">
        <v>1563752</v>
      </c>
      <c r="D31" s="12">
        <v>5888134</v>
      </c>
      <c r="E31" s="12">
        <f aca="true" t="shared" si="12" ref="E31:E39">D31+C31+B31</f>
        <v>16323341</v>
      </c>
      <c r="F31" s="49">
        <f>E31/W31</f>
        <v>0.6758962415148803</v>
      </c>
      <c r="G31" s="12">
        <v>1992517</v>
      </c>
      <c r="H31" s="49">
        <f>G31/W31</f>
        <v>0.08250362174352081</v>
      </c>
      <c r="I31" s="12">
        <v>3721773</v>
      </c>
      <c r="J31" s="49">
        <f aca="true" t="shared" si="13" ref="J31:J41">I31/W31</f>
        <v>0.15410646524333227</v>
      </c>
      <c r="K31" s="12">
        <v>326159</v>
      </c>
      <c r="L31" s="49">
        <f>K31/W31</f>
        <v>0.01350517900938612</v>
      </c>
      <c r="M31" s="12">
        <v>263889</v>
      </c>
      <c r="N31" s="49">
        <f aca="true" t="shared" si="14" ref="N31:N41">M31/W31</f>
        <v>0.010926781672766638</v>
      </c>
      <c r="O31" s="12">
        <v>881585</v>
      </c>
      <c r="P31" s="49">
        <f aca="true" t="shared" si="15" ref="P31:P41">O31/W31</f>
        <v>0.03650355574118654</v>
      </c>
      <c r="Q31" s="12">
        <v>325528</v>
      </c>
      <c r="R31" s="49">
        <f aca="true" t="shared" si="16" ref="R31:R41">Q31/W31</f>
        <v>0.013479051360126334</v>
      </c>
      <c r="S31" s="12">
        <v>315869</v>
      </c>
      <c r="T31" s="49">
        <f>S31/W31</f>
        <v>0.013079103714801015</v>
      </c>
      <c r="U31" s="12">
        <v>0</v>
      </c>
      <c r="V31" s="49">
        <f>U31/W31</f>
        <v>0</v>
      </c>
      <c r="W31" s="12">
        <f>U31+S31+Q31+O31+M31+K31+I31+G31+E31</f>
        <v>24150661</v>
      </c>
      <c r="X31" s="49">
        <f aca="true" t="shared" si="17" ref="X31:X40">W31/$W$41</f>
        <v>0.11562102916032434</v>
      </c>
      <c r="Y31" s="14" t="s">
        <v>31</v>
      </c>
    </row>
    <row r="32" spans="1:25" s="8" customFormat="1" ht="34.5" customHeight="1">
      <c r="A32" s="51" t="s">
        <v>13</v>
      </c>
      <c r="B32" s="22">
        <v>3177145.059578368</v>
      </c>
      <c r="C32" s="22">
        <v>1121764.381301558</v>
      </c>
      <c r="D32" s="22">
        <v>3049273.843568589</v>
      </c>
      <c r="E32" s="15">
        <f t="shared" si="12"/>
        <v>7348183.284448516</v>
      </c>
      <c r="F32" s="16">
        <f>E32/W32</f>
        <v>0.9074667570555319</v>
      </c>
      <c r="G32" s="15">
        <v>360761</v>
      </c>
      <c r="H32" s="16">
        <f>G32/W32</f>
        <v>0.044552320222464435</v>
      </c>
      <c r="I32" s="15">
        <v>97577</v>
      </c>
      <c r="J32" s="16">
        <f t="shared" si="13"/>
        <v>0.012050309624231589</v>
      </c>
      <c r="K32" s="15">
        <v>63057</v>
      </c>
      <c r="L32" s="16">
        <f>K32/W32</f>
        <v>0.0077872487776337795</v>
      </c>
      <c r="M32" s="15">
        <v>46340</v>
      </c>
      <c r="N32" s="16">
        <f t="shared" si="14"/>
        <v>0.005722776350850014</v>
      </c>
      <c r="O32" s="15">
        <v>62599</v>
      </c>
      <c r="P32" s="16">
        <f t="shared" si="15"/>
        <v>0.007730687889228744</v>
      </c>
      <c r="Q32" s="15">
        <v>11373</v>
      </c>
      <c r="R32" s="16">
        <f t="shared" si="16"/>
        <v>0.001404513065132007</v>
      </c>
      <c r="S32" s="15">
        <v>107578</v>
      </c>
      <c r="T32" s="16">
        <f>S32/W32</f>
        <v>0.013285387014927553</v>
      </c>
      <c r="U32" s="15">
        <v>0</v>
      </c>
      <c r="V32" s="16">
        <f>U32/W32</f>
        <v>0</v>
      </c>
      <c r="W32" s="15">
        <f>U32+S32+Q32+O32+M32+K32+I32+G32+E32</f>
        <v>8097468.284448516</v>
      </c>
      <c r="X32" s="16">
        <f t="shared" si="17"/>
        <v>0.03876654211000781</v>
      </c>
      <c r="Y32" s="52" t="s">
        <v>32</v>
      </c>
    </row>
    <row r="33" spans="1:25" s="8" customFormat="1" ht="34.5" customHeight="1">
      <c r="A33" s="10" t="s">
        <v>43</v>
      </c>
      <c r="B33" s="26">
        <v>4689757</v>
      </c>
      <c r="C33" s="26">
        <v>2853451</v>
      </c>
      <c r="D33" s="26">
        <v>8501338</v>
      </c>
      <c r="E33" s="12">
        <f t="shared" si="12"/>
        <v>16044546</v>
      </c>
      <c r="F33" s="31">
        <f aca="true" t="shared" si="18" ref="F33:F41">E33/W33</f>
        <v>0.539725746302547</v>
      </c>
      <c r="G33" s="26">
        <v>3217068</v>
      </c>
      <c r="H33" s="13">
        <f aca="true" t="shared" si="19" ref="H33:H40">G33/W33</f>
        <v>0.10821960479318281</v>
      </c>
      <c r="I33" s="26">
        <v>4309321</v>
      </c>
      <c r="J33" s="13">
        <f t="shared" si="13"/>
        <v>0.1449621256208956</v>
      </c>
      <c r="K33" s="26">
        <v>569799</v>
      </c>
      <c r="L33" s="13">
        <f aca="true" t="shared" si="20" ref="L33:L40">K33/W33</f>
        <v>0.01916758445626601</v>
      </c>
      <c r="M33" s="26">
        <v>2180921</v>
      </c>
      <c r="N33" s="13">
        <f t="shared" si="14"/>
        <v>0.0733644451112482</v>
      </c>
      <c r="O33" s="26">
        <v>2185595</v>
      </c>
      <c r="P33" s="13">
        <f t="shared" si="15"/>
        <v>0.07352167474792463</v>
      </c>
      <c r="Q33" s="26">
        <v>182493</v>
      </c>
      <c r="R33" s="13">
        <f t="shared" si="16"/>
        <v>0.0061389191454835</v>
      </c>
      <c r="S33" s="26">
        <v>1031452</v>
      </c>
      <c r="T33" s="13">
        <f>S33/W33</f>
        <v>0.03469722362198685</v>
      </c>
      <c r="U33" s="26">
        <v>6025</v>
      </c>
      <c r="V33" s="13">
        <f aca="true" t="shared" si="21" ref="V33:V39">U33/W33</f>
        <v>0.000202676200465432</v>
      </c>
      <c r="W33" s="12">
        <f>U33+S33+Q33+O33+M33+K33+I33+G33+E33</f>
        <v>29727220</v>
      </c>
      <c r="X33" s="13">
        <f t="shared" si="17"/>
        <v>0.1423187452498868</v>
      </c>
      <c r="Y33" s="14" t="s">
        <v>33</v>
      </c>
    </row>
    <row r="34" spans="1:25" s="8" customFormat="1" ht="34.5" customHeight="1">
      <c r="A34" s="41" t="s">
        <v>44</v>
      </c>
      <c r="B34" s="22">
        <v>9374951</v>
      </c>
      <c r="C34" s="22">
        <v>4239399</v>
      </c>
      <c r="D34" s="22">
        <v>11493115</v>
      </c>
      <c r="E34" s="15">
        <f t="shared" si="12"/>
        <v>25107465</v>
      </c>
      <c r="F34" s="16">
        <f t="shared" si="18"/>
        <v>0.7382635341176732</v>
      </c>
      <c r="G34" s="15">
        <v>2279490</v>
      </c>
      <c r="H34" s="16">
        <f t="shared" si="19"/>
        <v>0.06702645382104067</v>
      </c>
      <c r="I34" s="15">
        <v>2943231</v>
      </c>
      <c r="J34" s="16">
        <f t="shared" si="13"/>
        <v>0.08654319023384852</v>
      </c>
      <c r="K34" s="15">
        <v>323808</v>
      </c>
      <c r="L34" s="16">
        <f t="shared" si="20"/>
        <v>0.009521297289693545</v>
      </c>
      <c r="M34" s="15">
        <v>682608</v>
      </c>
      <c r="N34" s="16">
        <f t="shared" si="14"/>
        <v>0.02007150441101866</v>
      </c>
      <c r="O34" s="15">
        <v>1940400</v>
      </c>
      <c r="P34" s="16">
        <f t="shared" si="15"/>
        <v>0.05705580239191543</v>
      </c>
      <c r="Q34" s="15">
        <v>70243</v>
      </c>
      <c r="R34" s="16">
        <f t="shared" si="16"/>
        <v>0.002065435336742587</v>
      </c>
      <c r="S34" s="15">
        <v>661566</v>
      </c>
      <c r="T34" s="16">
        <f>S34/W34</f>
        <v>0.019452782398067373</v>
      </c>
      <c r="U34" s="15">
        <v>0</v>
      </c>
      <c r="V34" s="16">
        <f t="shared" si="21"/>
        <v>0</v>
      </c>
      <c r="W34" s="15">
        <f aca="true" t="shared" si="22" ref="W34:W40">U34+S34+Q34+O34+M34+K34+I34+G34+E34</f>
        <v>34008811</v>
      </c>
      <c r="X34" s="28">
        <f t="shared" si="17"/>
        <v>0.1628168160009765</v>
      </c>
      <c r="Y34" s="44" t="s">
        <v>34</v>
      </c>
    </row>
    <row r="35" spans="1:25" s="8" customFormat="1" ht="34.5" customHeight="1">
      <c r="A35" s="10" t="s">
        <v>50</v>
      </c>
      <c r="B35" s="12">
        <v>4017869</v>
      </c>
      <c r="C35" s="12">
        <v>1498957</v>
      </c>
      <c r="D35" s="12">
        <v>5155093</v>
      </c>
      <c r="E35" s="12">
        <f t="shared" si="12"/>
        <v>10671919</v>
      </c>
      <c r="F35" s="49">
        <f t="shared" si="18"/>
        <v>0.64682840449217</v>
      </c>
      <c r="G35" s="12">
        <v>1610024</v>
      </c>
      <c r="H35" s="49">
        <f t="shared" si="19"/>
        <v>0.09758406666262194</v>
      </c>
      <c r="I35" s="12">
        <v>2814621</v>
      </c>
      <c r="J35" s="49">
        <f t="shared" si="13"/>
        <v>0.1705950739206469</v>
      </c>
      <c r="K35" s="12">
        <v>305955</v>
      </c>
      <c r="L35" s="49">
        <f t="shared" si="20"/>
        <v>0.018544029850339185</v>
      </c>
      <c r="M35" s="12">
        <v>91966</v>
      </c>
      <c r="N35" s="49">
        <f t="shared" si="14"/>
        <v>0.005574088507186656</v>
      </c>
      <c r="O35" s="12">
        <v>456516</v>
      </c>
      <c r="P35" s="49">
        <f t="shared" si="15"/>
        <v>0.02766957994200926</v>
      </c>
      <c r="Q35" s="12">
        <v>112286</v>
      </c>
      <c r="R35" s="49">
        <f t="shared" si="16"/>
        <v>0.006805690169388262</v>
      </c>
      <c r="S35" s="12">
        <v>258400</v>
      </c>
      <c r="T35" s="49">
        <f>S35/W35</f>
        <v>0.01566170617681569</v>
      </c>
      <c r="U35" s="12">
        <v>177154</v>
      </c>
      <c r="V35" s="49">
        <f t="shared" si="21"/>
        <v>0.01073736027882201</v>
      </c>
      <c r="W35" s="12">
        <f t="shared" si="22"/>
        <v>16498841</v>
      </c>
      <c r="X35" s="13">
        <f t="shared" si="17"/>
        <v>0.07898802340741541</v>
      </c>
      <c r="Y35" s="14" t="s">
        <v>51</v>
      </c>
    </row>
    <row r="36" spans="1:25" s="48" customFormat="1" ht="34.5" customHeight="1">
      <c r="A36" s="41" t="s">
        <v>45</v>
      </c>
      <c r="B36" s="47">
        <v>9286087</v>
      </c>
      <c r="C36" s="47">
        <v>3426829</v>
      </c>
      <c r="D36" s="47">
        <v>11338854</v>
      </c>
      <c r="E36" s="42">
        <f t="shared" si="12"/>
        <v>24051770</v>
      </c>
      <c r="F36" s="28">
        <f t="shared" si="18"/>
        <v>0.7699167609972035</v>
      </c>
      <c r="G36" s="42">
        <v>2202778</v>
      </c>
      <c r="H36" s="28">
        <f t="shared" si="19"/>
        <v>0.07051271914523953</v>
      </c>
      <c r="I36" s="42">
        <v>2017409</v>
      </c>
      <c r="J36" s="28">
        <f t="shared" si="13"/>
        <v>0.06457890637099088</v>
      </c>
      <c r="K36" s="42">
        <v>351055</v>
      </c>
      <c r="L36" s="28">
        <f t="shared" si="20"/>
        <v>0.011237556675948309</v>
      </c>
      <c r="M36" s="42">
        <v>408785</v>
      </c>
      <c r="N36" s="28">
        <f t="shared" si="14"/>
        <v>0.013085541028549742</v>
      </c>
      <c r="O36" s="42">
        <v>984254</v>
      </c>
      <c r="P36" s="28">
        <f t="shared" si="15"/>
        <v>0.03150677275221497</v>
      </c>
      <c r="Q36" s="42">
        <v>131010</v>
      </c>
      <c r="R36" s="28">
        <f t="shared" si="16"/>
        <v>0.004193736879167048</v>
      </c>
      <c r="S36" s="42">
        <v>322628</v>
      </c>
      <c r="T36" s="28">
        <f aca="true" t="shared" si="23" ref="T36:T41">S36/W36</f>
        <v>0.01032758523663771</v>
      </c>
      <c r="U36" s="42">
        <v>769753</v>
      </c>
      <c r="V36" s="28">
        <f t="shared" si="21"/>
        <v>0.024640420914048337</v>
      </c>
      <c r="W36" s="42">
        <f t="shared" si="22"/>
        <v>31239442</v>
      </c>
      <c r="X36" s="28">
        <f t="shared" si="17"/>
        <v>0.14955849177106417</v>
      </c>
      <c r="Y36" s="44" t="s">
        <v>39</v>
      </c>
    </row>
    <row r="37" spans="1:25" s="50" customFormat="1" ht="34.5" customHeight="1">
      <c r="A37" s="10" t="s">
        <v>46</v>
      </c>
      <c r="B37" s="12">
        <v>7517887</v>
      </c>
      <c r="C37" s="12">
        <v>2920108.0999999996</v>
      </c>
      <c r="D37" s="12">
        <v>9989994.600000001</v>
      </c>
      <c r="E37" s="12">
        <f t="shared" si="12"/>
        <v>20427989.700000003</v>
      </c>
      <c r="F37" s="13">
        <f>E37/W37</f>
        <v>0.5439146420806474</v>
      </c>
      <c r="G37" s="12">
        <v>3602902</v>
      </c>
      <c r="H37" s="13">
        <f>G37/W37</f>
        <v>0.09593069022262374</v>
      </c>
      <c r="I37" s="12">
        <v>3990127</v>
      </c>
      <c r="J37" s="13">
        <f t="shared" si="13"/>
        <v>0.10624092389577264</v>
      </c>
      <c r="K37" s="12">
        <v>541621</v>
      </c>
      <c r="L37" s="13">
        <f t="shared" si="20"/>
        <v>0.014421173922873199</v>
      </c>
      <c r="M37" s="12">
        <v>590792</v>
      </c>
      <c r="N37" s="13">
        <f t="shared" si="14"/>
        <v>0.015730398533738726</v>
      </c>
      <c r="O37" s="12">
        <v>5913212</v>
      </c>
      <c r="P37" s="13">
        <f t="shared" si="15"/>
        <v>0.15744488986730734</v>
      </c>
      <c r="Q37" s="12">
        <v>200380</v>
      </c>
      <c r="R37" s="13">
        <f t="shared" si="16"/>
        <v>0.005335307956422169</v>
      </c>
      <c r="S37" s="12">
        <v>892102</v>
      </c>
      <c r="T37" s="13">
        <f t="shared" si="23"/>
        <v>0.023753063671724372</v>
      </c>
      <c r="U37" s="12">
        <v>1398219</v>
      </c>
      <c r="V37" s="13">
        <f t="shared" si="21"/>
        <v>0.03722890984889035</v>
      </c>
      <c r="W37" s="12">
        <f t="shared" si="22"/>
        <v>37557344.7</v>
      </c>
      <c r="X37" s="49">
        <f t="shared" si="17"/>
        <v>0.17980538283167707</v>
      </c>
      <c r="Y37" s="14" t="s">
        <v>37</v>
      </c>
    </row>
    <row r="38" spans="1:25" s="8" customFormat="1" ht="34.5" customHeight="1">
      <c r="A38" s="53" t="s">
        <v>47</v>
      </c>
      <c r="B38" s="54">
        <v>5849691</v>
      </c>
      <c r="C38" s="54">
        <v>2463028</v>
      </c>
      <c r="D38" s="54">
        <v>7081205</v>
      </c>
      <c r="E38" s="55">
        <f t="shared" si="12"/>
        <v>15393924</v>
      </c>
      <c r="F38" s="56">
        <f>E38/W38</f>
        <v>0.5639215814704579</v>
      </c>
      <c r="G38" s="55">
        <v>2415338</v>
      </c>
      <c r="H38" s="56">
        <f>G38/W38</f>
        <v>0.0884804436312465</v>
      </c>
      <c r="I38" s="55">
        <v>4932819</v>
      </c>
      <c r="J38" s="56">
        <f t="shared" si="13"/>
        <v>0.18070266499870485</v>
      </c>
      <c r="K38" s="55">
        <v>439540</v>
      </c>
      <c r="L38" s="56">
        <f t="shared" si="20"/>
        <v>0.01610155356876681</v>
      </c>
      <c r="M38" s="55">
        <v>522006</v>
      </c>
      <c r="N38" s="56">
        <f t="shared" si="14"/>
        <v>0.01912250892346018</v>
      </c>
      <c r="O38" s="55">
        <v>819513</v>
      </c>
      <c r="P38" s="56">
        <f t="shared" si="15"/>
        <v>0.030021004845522125</v>
      </c>
      <c r="Q38" s="55">
        <v>116902</v>
      </c>
      <c r="R38" s="56">
        <f t="shared" si="16"/>
        <v>0.0042824403132729165</v>
      </c>
      <c r="S38" s="55">
        <v>916854</v>
      </c>
      <c r="T38" s="56">
        <f t="shared" si="23"/>
        <v>0.033586872174860366</v>
      </c>
      <c r="U38" s="55">
        <v>1741091</v>
      </c>
      <c r="V38" s="56">
        <f t="shared" si="21"/>
        <v>0.06378093007370837</v>
      </c>
      <c r="W38" s="55">
        <f t="shared" si="22"/>
        <v>27297987</v>
      </c>
      <c r="X38" s="56">
        <f t="shared" si="17"/>
        <v>0.13068881845284294</v>
      </c>
      <c r="Y38" s="57" t="s">
        <v>35</v>
      </c>
    </row>
    <row r="39" spans="1:25" s="17" customFormat="1" ht="38.25" customHeight="1">
      <c r="A39" s="10" t="s">
        <v>48</v>
      </c>
      <c r="B39" s="26">
        <v>0</v>
      </c>
      <c r="C39" s="26">
        <v>0</v>
      </c>
      <c r="D39" s="26">
        <v>0</v>
      </c>
      <c r="E39" s="26">
        <f t="shared" si="12"/>
        <v>0</v>
      </c>
      <c r="F39" s="31">
        <f t="shared" si="18"/>
        <v>0</v>
      </c>
      <c r="G39" s="26">
        <v>0</v>
      </c>
      <c r="H39" s="13">
        <f t="shared" si="19"/>
        <v>0</v>
      </c>
      <c r="I39" s="26">
        <v>0</v>
      </c>
      <c r="J39" s="13">
        <f t="shared" si="13"/>
        <v>0</v>
      </c>
      <c r="K39" s="26">
        <v>0</v>
      </c>
      <c r="L39" s="13">
        <f t="shared" si="20"/>
        <v>0</v>
      </c>
      <c r="M39" s="26">
        <v>0</v>
      </c>
      <c r="N39" s="13">
        <f t="shared" si="14"/>
        <v>0</v>
      </c>
      <c r="O39" s="26">
        <v>0</v>
      </c>
      <c r="P39" s="13">
        <f t="shared" si="15"/>
        <v>0</v>
      </c>
      <c r="Q39" s="26">
        <v>0</v>
      </c>
      <c r="R39" s="13">
        <f t="shared" si="16"/>
        <v>0</v>
      </c>
      <c r="S39" s="26">
        <v>0</v>
      </c>
      <c r="T39" s="13">
        <f t="shared" si="23"/>
        <v>0</v>
      </c>
      <c r="U39" s="26">
        <v>225318</v>
      </c>
      <c r="V39" s="13">
        <f t="shared" si="21"/>
        <v>1</v>
      </c>
      <c r="W39" s="26">
        <f t="shared" si="22"/>
        <v>225318</v>
      </c>
      <c r="X39" s="13">
        <f t="shared" si="17"/>
        <v>0.0010787074957636133</v>
      </c>
      <c r="Y39" s="14" t="s">
        <v>40</v>
      </c>
    </row>
    <row r="40" spans="1:25" s="21" customFormat="1" ht="30" customHeight="1" thickBot="1">
      <c r="A40" s="41" t="s">
        <v>49</v>
      </c>
      <c r="B40" s="27">
        <v>0</v>
      </c>
      <c r="C40" s="27">
        <v>0</v>
      </c>
      <c r="D40" s="27">
        <v>0</v>
      </c>
      <c r="E40" s="27">
        <f>SUM(B40:D40)</f>
        <v>0</v>
      </c>
      <c r="F40" s="46">
        <f t="shared" si="18"/>
        <v>0</v>
      </c>
      <c r="G40" s="27">
        <v>0</v>
      </c>
      <c r="H40" s="28">
        <f t="shared" si="19"/>
        <v>0</v>
      </c>
      <c r="I40" s="27">
        <v>0</v>
      </c>
      <c r="J40" s="28">
        <f t="shared" si="13"/>
        <v>0</v>
      </c>
      <c r="K40" s="27">
        <v>0</v>
      </c>
      <c r="L40" s="28">
        <f t="shared" si="20"/>
        <v>0</v>
      </c>
      <c r="M40" s="27">
        <v>74662</v>
      </c>
      <c r="N40" s="23">
        <f t="shared" si="14"/>
        <v>1</v>
      </c>
      <c r="O40" s="27">
        <v>0</v>
      </c>
      <c r="P40" s="23">
        <f t="shared" si="15"/>
        <v>0</v>
      </c>
      <c r="Q40" s="27">
        <v>0</v>
      </c>
      <c r="R40" s="23">
        <f t="shared" si="16"/>
        <v>0</v>
      </c>
      <c r="S40" s="27">
        <v>0</v>
      </c>
      <c r="T40" s="23">
        <f t="shared" si="23"/>
        <v>0</v>
      </c>
      <c r="U40" s="27">
        <v>0</v>
      </c>
      <c r="V40" s="23">
        <f>U40/W40</f>
        <v>0</v>
      </c>
      <c r="W40" s="45">
        <f t="shared" si="22"/>
        <v>74662</v>
      </c>
      <c r="X40" s="28">
        <f t="shared" si="17"/>
        <v>0.00035744352004146533</v>
      </c>
      <c r="Y40" s="29" t="s">
        <v>41</v>
      </c>
    </row>
    <row r="41" spans="1:25" s="8" customFormat="1" ht="31.5" customHeight="1" thickBot="1">
      <c r="A41" s="18" t="s">
        <v>10</v>
      </c>
      <c r="B41" s="30">
        <f>SUM(B31:B40)</f>
        <v>52784842.05957837</v>
      </c>
      <c r="C41" s="30">
        <f>SUM(C31:C40)</f>
        <v>20087288.481301557</v>
      </c>
      <c r="D41" s="30">
        <f>SUM(D31:D40)</f>
        <v>62497007.443568595</v>
      </c>
      <c r="E41" s="30">
        <f>SUM(E31:E40)</f>
        <v>135369137.98444852</v>
      </c>
      <c r="F41" s="19">
        <f t="shared" si="18"/>
        <v>0.6480782886359877</v>
      </c>
      <c r="G41" s="30">
        <f>SUM(G31:G40)</f>
        <v>17680878</v>
      </c>
      <c r="H41" s="19">
        <f>G41/W41</f>
        <v>0.08464701280093895</v>
      </c>
      <c r="I41" s="30">
        <f>SUM(I31:I40)</f>
        <v>24826878</v>
      </c>
      <c r="J41" s="19">
        <f t="shared" si="13"/>
        <v>0.11885841075727967</v>
      </c>
      <c r="K41" s="30">
        <f>SUM(K31:K40)</f>
        <v>2920994</v>
      </c>
      <c r="L41" s="19">
        <f>K41/W41</f>
        <v>0.013984227282687311</v>
      </c>
      <c r="M41" s="30">
        <f>SUM(M31:M40)</f>
        <v>4861969</v>
      </c>
      <c r="N41" s="19">
        <f t="shared" si="14"/>
        <v>0.023276624168820592</v>
      </c>
      <c r="O41" s="30">
        <f>SUM(O31:O40)</f>
        <v>13243674</v>
      </c>
      <c r="P41" s="19">
        <f t="shared" si="15"/>
        <v>0.06340394649007036</v>
      </c>
      <c r="Q41" s="30">
        <f>SUM(Q31:Q40)</f>
        <v>1150215</v>
      </c>
      <c r="R41" s="19">
        <f t="shared" si="16"/>
        <v>0.005506641911608235</v>
      </c>
      <c r="S41" s="30">
        <f>SUM(S31:S40)</f>
        <v>4506449</v>
      </c>
      <c r="T41" s="19">
        <f t="shared" si="23"/>
        <v>0.02157457600181272</v>
      </c>
      <c r="U41" s="30">
        <f>SUM(U31:U40)</f>
        <v>4317560</v>
      </c>
      <c r="V41" s="19">
        <f>U41/W41</f>
        <v>0.020670271950794634</v>
      </c>
      <c r="W41" s="30">
        <f>SUM(W31:W40)</f>
        <v>208877754.9844485</v>
      </c>
      <c r="X41" s="19">
        <f>SUM(X31:X40)</f>
        <v>1.0000000000000002</v>
      </c>
      <c r="Y41" s="20" t="s">
        <v>14</v>
      </c>
    </row>
    <row r="42" spans="1:25" s="8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/>
    </row>
    <row r="43" spans="1:25" s="8" customFormat="1" ht="15">
      <c r="A43" s="34"/>
      <c r="B43" s="1"/>
      <c r="C43" s="1"/>
      <c r="D43" s="1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2"/>
      <c r="R43" s="1"/>
      <c r="S43" s="1"/>
      <c r="T43" s="1"/>
      <c r="U43" s="1"/>
      <c r="V43" s="1"/>
      <c r="W43" s="1"/>
      <c r="X43" s="1"/>
      <c r="Y43" s="33"/>
    </row>
    <row r="44" spans="1:25" ht="15.75">
      <c r="A44" s="78" t="s">
        <v>63</v>
      </c>
      <c r="B44" s="78"/>
      <c r="C44" s="78"/>
      <c r="D44" s="78"/>
      <c r="E44" s="78"/>
      <c r="F44" s="78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79" t="s">
        <v>64</v>
      </c>
      <c r="X44" s="79"/>
      <c r="Y44" s="79"/>
    </row>
    <row r="45" spans="1:25" ht="15.75">
      <c r="A45" s="78" t="s">
        <v>30</v>
      </c>
      <c r="B45" s="78"/>
      <c r="C45" s="78"/>
      <c r="D45" s="78"/>
      <c r="E45" s="78"/>
      <c r="F45" s="61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62"/>
      <c r="X45" s="62"/>
      <c r="Y45" s="62" t="s">
        <v>38</v>
      </c>
    </row>
    <row r="46" spans="1:25" ht="15.75" thickBot="1">
      <c r="A46" s="11"/>
      <c r="B46" s="11"/>
      <c r="C46" s="11"/>
      <c r="D46" s="1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8"/>
    </row>
    <row r="47" spans="1:25" ht="15">
      <c r="A47" s="80" t="s">
        <v>0</v>
      </c>
      <c r="B47" s="75" t="s">
        <v>1</v>
      </c>
      <c r="C47" s="75"/>
      <c r="D47" s="75"/>
      <c r="E47" s="75"/>
      <c r="F47" s="75"/>
      <c r="G47" s="75" t="s">
        <v>2</v>
      </c>
      <c r="H47" s="75"/>
      <c r="I47" s="75" t="s">
        <v>3</v>
      </c>
      <c r="J47" s="75"/>
      <c r="K47" s="75" t="s">
        <v>4</v>
      </c>
      <c r="L47" s="75"/>
      <c r="M47" s="75" t="s">
        <v>5</v>
      </c>
      <c r="N47" s="75"/>
      <c r="O47" s="75" t="s">
        <v>6</v>
      </c>
      <c r="P47" s="75"/>
      <c r="Q47" s="75" t="s">
        <v>7</v>
      </c>
      <c r="R47" s="75"/>
      <c r="S47" s="75" t="s">
        <v>8</v>
      </c>
      <c r="T47" s="75"/>
      <c r="U47" s="75" t="s">
        <v>9</v>
      </c>
      <c r="V47" s="75"/>
      <c r="W47" s="75" t="s">
        <v>10</v>
      </c>
      <c r="X47" s="75"/>
      <c r="Y47" s="76" t="s">
        <v>36</v>
      </c>
    </row>
    <row r="48" spans="1:25" ht="15.75" thickBot="1">
      <c r="A48" s="81"/>
      <c r="B48" s="72" t="s">
        <v>23</v>
      </c>
      <c r="C48" s="72"/>
      <c r="D48" s="72"/>
      <c r="E48" s="72"/>
      <c r="F48" s="72"/>
      <c r="G48" s="72" t="s">
        <v>15</v>
      </c>
      <c r="H48" s="72"/>
      <c r="I48" s="72" t="s">
        <v>16</v>
      </c>
      <c r="J48" s="72"/>
      <c r="K48" s="72" t="s">
        <v>17</v>
      </c>
      <c r="L48" s="72"/>
      <c r="M48" s="72" t="s">
        <v>18</v>
      </c>
      <c r="N48" s="72"/>
      <c r="O48" s="72" t="s">
        <v>19</v>
      </c>
      <c r="P48" s="72"/>
      <c r="Q48" s="72" t="s">
        <v>20</v>
      </c>
      <c r="R48" s="72"/>
      <c r="S48" s="72" t="s">
        <v>21</v>
      </c>
      <c r="T48" s="72"/>
      <c r="U48" s="72" t="s">
        <v>22</v>
      </c>
      <c r="V48" s="72"/>
      <c r="W48" s="72" t="s">
        <v>14</v>
      </c>
      <c r="X48" s="72"/>
      <c r="Y48" s="77"/>
    </row>
    <row r="49" spans="1:25" ht="15">
      <c r="A49" s="6"/>
      <c r="B49" s="73" t="s">
        <v>58</v>
      </c>
      <c r="C49" s="73"/>
      <c r="D49" s="59" t="s">
        <v>52</v>
      </c>
      <c r="E49" s="58" t="s">
        <v>52</v>
      </c>
      <c r="F49" s="74" t="s">
        <v>56</v>
      </c>
      <c r="G49" s="71" t="s">
        <v>12</v>
      </c>
      <c r="H49" s="71" t="s">
        <v>27</v>
      </c>
      <c r="I49" s="71" t="s">
        <v>12</v>
      </c>
      <c r="J49" s="71" t="s">
        <v>27</v>
      </c>
      <c r="K49" s="71" t="s">
        <v>12</v>
      </c>
      <c r="L49" s="71" t="s">
        <v>27</v>
      </c>
      <c r="M49" s="71" t="s">
        <v>12</v>
      </c>
      <c r="N49" s="71" t="s">
        <v>27</v>
      </c>
      <c r="O49" s="71" t="s">
        <v>12</v>
      </c>
      <c r="P49" s="71" t="s">
        <v>27</v>
      </c>
      <c r="Q49" s="71" t="s">
        <v>12</v>
      </c>
      <c r="R49" s="71" t="s">
        <v>27</v>
      </c>
      <c r="S49" s="71" t="s">
        <v>12</v>
      </c>
      <c r="T49" s="71" t="s">
        <v>27</v>
      </c>
      <c r="U49" s="71" t="s">
        <v>12</v>
      </c>
      <c r="V49" s="71" t="s">
        <v>27</v>
      </c>
      <c r="W49" s="71" t="s">
        <v>12</v>
      </c>
      <c r="X49" s="71" t="s">
        <v>28</v>
      </c>
      <c r="Y49" s="58"/>
    </row>
    <row r="50" spans="1:25" ht="15">
      <c r="A50" s="7"/>
      <c r="B50" s="24" t="s">
        <v>57</v>
      </c>
      <c r="C50" s="25" t="s">
        <v>53</v>
      </c>
      <c r="D50" s="60" t="s">
        <v>54</v>
      </c>
      <c r="E50" s="58" t="s">
        <v>55</v>
      </c>
      <c r="F50" s="74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58"/>
    </row>
    <row r="51" spans="1:25" ht="45.75" thickBot="1">
      <c r="A51" s="3" t="s">
        <v>11</v>
      </c>
      <c r="B51" s="4" t="s">
        <v>24</v>
      </c>
      <c r="C51" s="4" t="s">
        <v>24</v>
      </c>
      <c r="D51" s="4" t="s">
        <v>24</v>
      </c>
      <c r="E51" s="4" t="s">
        <v>24</v>
      </c>
      <c r="F51" s="4" t="s">
        <v>26</v>
      </c>
      <c r="G51" s="4" t="s">
        <v>24</v>
      </c>
      <c r="H51" s="4" t="s">
        <v>26</v>
      </c>
      <c r="I51" s="4" t="s">
        <v>24</v>
      </c>
      <c r="J51" s="4" t="s">
        <v>26</v>
      </c>
      <c r="K51" s="4" t="s">
        <v>24</v>
      </c>
      <c r="L51" s="4" t="s">
        <v>26</v>
      </c>
      <c r="M51" s="4" t="s">
        <v>24</v>
      </c>
      <c r="N51" s="4" t="s">
        <v>26</v>
      </c>
      <c r="O51" s="4" t="s">
        <v>24</v>
      </c>
      <c r="P51" s="4" t="s">
        <v>26</v>
      </c>
      <c r="Q51" s="4" t="s">
        <v>24</v>
      </c>
      <c r="R51" s="4" t="s">
        <v>26</v>
      </c>
      <c r="S51" s="4" t="s">
        <v>24</v>
      </c>
      <c r="T51" s="4" t="s">
        <v>26</v>
      </c>
      <c r="U51" s="4" t="s">
        <v>24</v>
      </c>
      <c r="V51" s="4" t="s">
        <v>26</v>
      </c>
      <c r="W51" s="4" t="s">
        <v>24</v>
      </c>
      <c r="X51" s="4" t="s">
        <v>29</v>
      </c>
      <c r="Y51" s="5" t="s">
        <v>25</v>
      </c>
    </row>
    <row r="52" spans="1:25" ht="38.25" customHeight="1">
      <c r="A52" s="10" t="s">
        <v>42</v>
      </c>
      <c r="B52" s="12">
        <v>8581774</v>
      </c>
      <c r="C52" s="12">
        <v>4151677</v>
      </c>
      <c r="D52" s="12">
        <v>11553111</v>
      </c>
      <c r="E52" s="12">
        <f aca="true" t="shared" si="24" ref="E52:E60">D52+C52+B52</f>
        <v>24286562</v>
      </c>
      <c r="F52" s="49">
        <f aca="true" t="shared" si="25" ref="F52:F62">E52/W52</f>
        <v>0.7067867565207397</v>
      </c>
      <c r="G52" s="12">
        <f>'[1]تحليل مكونات المحفظة التامينية'!E49</f>
        <v>2644595</v>
      </c>
      <c r="H52" s="49">
        <f aca="true" t="shared" si="26" ref="H52:H62">G52/W52</f>
        <v>0.07696291975624076</v>
      </c>
      <c r="I52" s="12">
        <f>'[1]تحليل مكونات المحفظة التامينية'!G49</f>
        <v>4748729</v>
      </c>
      <c r="J52" s="49">
        <f aca="true" t="shared" si="27" ref="J52:J62">I52/W52</f>
        <v>0.13819736064355162</v>
      </c>
      <c r="K52" s="12">
        <f>'[1]تحليل مكونات المحفظة التامينية'!I49</f>
        <v>424722</v>
      </c>
      <c r="L52" s="49">
        <f>K52/W52</f>
        <v>0.0123602461642369</v>
      </c>
      <c r="M52" s="12">
        <f>'[1]تحليل مكونات المحفظة التامينية'!K49</f>
        <v>370720</v>
      </c>
      <c r="N52" s="49">
        <f aca="true" t="shared" si="28" ref="N52:N62">M52/W52</f>
        <v>0.010788681674144271</v>
      </c>
      <c r="O52" s="12">
        <f>'[1]تحليل مكونات المحفظة التامينية'!M49</f>
        <v>1036296</v>
      </c>
      <c r="P52" s="49">
        <f aca="true" t="shared" si="29" ref="P52:P62">O52/W52</f>
        <v>0.03015825330219306</v>
      </c>
      <c r="Q52" s="12">
        <f>'[1]تحليل مكونات المحفظة التامينية'!O49</f>
        <v>426602</v>
      </c>
      <c r="R52" s="49">
        <f aca="true" t="shared" si="30" ref="R52:R62">Q52/W52</f>
        <v>0.012414957864569741</v>
      </c>
      <c r="S52" s="12">
        <f>'[1]تحليل مكونات المحفظة التامينية'!Q49</f>
        <v>423711</v>
      </c>
      <c r="T52" s="49">
        <f>S52/W52</f>
        <v>0.012330824074323865</v>
      </c>
      <c r="U52" s="12">
        <f>'[1]تحليل مكونات المحفظة التامينية'!S49</f>
        <v>0</v>
      </c>
      <c r="V52" s="49">
        <f>U52/W52</f>
        <v>0</v>
      </c>
      <c r="W52" s="12">
        <f>U52+S52+Q52+O52+M52+K52+I52+G52+E52</f>
        <v>34361937</v>
      </c>
      <c r="X52" s="49">
        <f>W52/$W$62</f>
        <v>0.11265621525744653</v>
      </c>
      <c r="Y52" s="14" t="s">
        <v>31</v>
      </c>
    </row>
    <row r="53" spans="1:25" ht="38.25" customHeight="1">
      <c r="A53" s="41" t="s">
        <v>13</v>
      </c>
      <c r="B53" s="47">
        <v>5158614</v>
      </c>
      <c r="C53" s="47">
        <v>1768229</v>
      </c>
      <c r="D53" s="47">
        <v>4941996</v>
      </c>
      <c r="E53" s="42">
        <f t="shared" si="24"/>
        <v>11868839</v>
      </c>
      <c r="F53" s="28">
        <f t="shared" si="25"/>
        <v>0.9143613377914157</v>
      </c>
      <c r="G53" s="42">
        <f>'[1]تحليل مكونات المحفظة التامينية'!E50</f>
        <v>519301</v>
      </c>
      <c r="H53" s="28">
        <f t="shared" si="26"/>
        <v>0.04000633567246299</v>
      </c>
      <c r="I53" s="42">
        <f>'[1]تحليل مكونات المحفظة التامينية'!G50</f>
        <v>149744</v>
      </c>
      <c r="J53" s="28">
        <f t="shared" si="27"/>
        <v>0.0115361008912698</v>
      </c>
      <c r="K53" s="42">
        <f>'[1]تحليل مكونات المحفظة التامينية'!I50</f>
        <v>78644</v>
      </c>
      <c r="L53" s="28">
        <f>K53/W53</f>
        <v>0.00605864087037225</v>
      </c>
      <c r="M53" s="42">
        <f>'[1]تحليل مكونات المحفظة التامينية'!K50</f>
        <v>71847</v>
      </c>
      <c r="N53" s="28">
        <f t="shared" si="28"/>
        <v>0.0055350080185854605</v>
      </c>
      <c r="O53" s="42">
        <f>'[1]تحليل مكونات المحفظة التامينية'!M50</f>
        <v>94708</v>
      </c>
      <c r="P53" s="28">
        <f t="shared" si="29"/>
        <v>0.007296192456528343</v>
      </c>
      <c r="Q53" s="42">
        <f>'[1]تحليل مكونات المحفظة التامينية'!O50</f>
        <v>18101</v>
      </c>
      <c r="R53" s="28">
        <f t="shared" si="30"/>
        <v>0.0013944796601725253</v>
      </c>
      <c r="S53" s="42">
        <f>'[1]تحليل مكونات المحفظة التامينية'!Q50</f>
        <v>179285</v>
      </c>
      <c r="T53" s="28">
        <f>S53/W53</f>
        <v>0.01381190463919293</v>
      </c>
      <c r="U53" s="42">
        <f>'[1]تحليل مكونات المحفظة التامينية'!S50</f>
        <v>0</v>
      </c>
      <c r="V53" s="28">
        <f>U53/W53</f>
        <v>0</v>
      </c>
      <c r="W53" s="42">
        <f>U53+S53+Q53+O53+M53+K53+I53+G53+E53</f>
        <v>12980469</v>
      </c>
      <c r="X53" s="70">
        <f aca="true" t="shared" si="31" ref="X53:X61">W53/$W$62</f>
        <v>0.042556696085165734</v>
      </c>
      <c r="Y53" s="52" t="s">
        <v>32</v>
      </c>
    </row>
    <row r="54" spans="1:25" ht="38.25" customHeight="1">
      <c r="A54" s="10" t="s">
        <v>43</v>
      </c>
      <c r="B54" s="26">
        <v>7471186</v>
      </c>
      <c r="C54" s="26">
        <v>4447936</v>
      </c>
      <c r="D54" s="26">
        <v>12788650</v>
      </c>
      <c r="E54" s="12">
        <f t="shared" si="24"/>
        <v>24707772</v>
      </c>
      <c r="F54" s="31">
        <f t="shared" si="25"/>
        <v>0.5738029237233353</v>
      </c>
      <c r="G54" s="12">
        <f>'[1]تحليل مكونات المحفظة التامينية'!E51</f>
        <v>4238444</v>
      </c>
      <c r="H54" s="13">
        <f t="shared" si="26"/>
        <v>0.09843184400591151</v>
      </c>
      <c r="I54" s="12">
        <f>'[1]تحليل مكونات المحفظة التامينية'!G51</f>
        <v>5484798</v>
      </c>
      <c r="J54" s="13">
        <f t="shared" si="27"/>
        <v>0.12737664603801194</v>
      </c>
      <c r="K54" s="12">
        <f>'[1]تحليل مكونات المحفظة التامينية'!I51</f>
        <v>848691</v>
      </c>
      <c r="L54" s="13">
        <f aca="true" t="shared" si="32" ref="L54:L61">K54/W54</f>
        <v>0.019709643473222967</v>
      </c>
      <c r="M54" s="12">
        <f>'[1]تحليل مكونات المحفظة التامينية'!K51</f>
        <v>2995013</v>
      </c>
      <c r="N54" s="13">
        <f t="shared" si="28"/>
        <v>0.06955492449863135</v>
      </c>
      <c r="O54" s="12">
        <f>'[1]تحليل مكونات المحفظة التامينية'!M51</f>
        <v>3049884</v>
      </c>
      <c r="P54" s="13">
        <f t="shared" si="29"/>
        <v>0.07082922556582685</v>
      </c>
      <c r="Q54" s="12">
        <f>'[1]تحليل مكونات المحفظة التامينية'!O51</f>
        <v>266599</v>
      </c>
      <c r="R54" s="13">
        <f t="shared" si="30"/>
        <v>0.006191383248223169</v>
      </c>
      <c r="S54" s="12">
        <f>'[1]تحليل مكونات المحفظة التامينية'!Q51</f>
        <v>1447058</v>
      </c>
      <c r="T54" s="13">
        <f>S54/W54</f>
        <v>0.03360586746539681</v>
      </c>
      <c r="U54" s="12">
        <f>'[1]تحليل مكونات المحفظة التامينية'!S51</f>
        <v>21424</v>
      </c>
      <c r="V54" s="13">
        <f aca="true" t="shared" si="33" ref="V54:V60">U54/W54</f>
        <v>0.0004975419814400399</v>
      </c>
      <c r="W54" s="12">
        <f>U54+S54+Q54+O54+M54+K54+I54+G54+E54</f>
        <v>43059683</v>
      </c>
      <c r="X54" s="49">
        <f t="shared" si="31"/>
        <v>0.14117192860709252</v>
      </c>
      <c r="Y54" s="14" t="s">
        <v>33</v>
      </c>
    </row>
    <row r="55" spans="1:25" ht="38.25" customHeight="1">
      <c r="A55" s="41" t="s">
        <v>44</v>
      </c>
      <c r="B55" s="47">
        <v>13986815</v>
      </c>
      <c r="C55" s="47">
        <v>6327058</v>
      </c>
      <c r="D55" s="47">
        <v>17388956</v>
      </c>
      <c r="E55" s="42">
        <f t="shared" si="24"/>
        <v>37702829</v>
      </c>
      <c r="F55" s="28">
        <f t="shared" si="25"/>
        <v>0.7759956053541326</v>
      </c>
      <c r="G55" s="42">
        <f>'[1]تحليل مكونات المحفظة التامينية'!E52</f>
        <v>3022027</v>
      </c>
      <c r="H55" s="28">
        <f t="shared" si="26"/>
        <v>0.062199037405430056</v>
      </c>
      <c r="I55" s="42">
        <f>'[1]تحليل مكونات المحفظة التامينية'!G52</f>
        <v>3421383</v>
      </c>
      <c r="J55" s="28">
        <f t="shared" si="27"/>
        <v>0.07041854000487173</v>
      </c>
      <c r="K55" s="42">
        <f>'[1]تحليل مكونات المحفظة التامينية'!I52</f>
        <v>447858</v>
      </c>
      <c r="L55" s="28">
        <f t="shared" si="32"/>
        <v>0.009217765590552663</v>
      </c>
      <c r="M55" s="42">
        <f>'[1]تحليل مكونات المحفظة التامينية'!K52</f>
        <v>868642</v>
      </c>
      <c r="N55" s="28">
        <f t="shared" si="28"/>
        <v>0.017878297000631555</v>
      </c>
      <c r="O55" s="42">
        <f>'[1]تحليل مكونات المحفظة التامينية'!M52</f>
        <v>2075508</v>
      </c>
      <c r="P55" s="28">
        <f t="shared" si="29"/>
        <v>0.042717884296622544</v>
      </c>
      <c r="Q55" s="42">
        <f>'[1]تحليل مكونات المحفظة التامينية'!O52</f>
        <v>91479</v>
      </c>
      <c r="R55" s="28">
        <f t="shared" si="30"/>
        <v>0.0018828110214803959</v>
      </c>
      <c r="S55" s="42">
        <f>'[1]تحليل مكونات المحفظة التامينية'!Q52</f>
        <v>956669</v>
      </c>
      <c r="T55" s="28">
        <f>S55/W55</f>
        <v>0.01969005932627848</v>
      </c>
      <c r="U55" s="42">
        <f>'[1]تحليل مكونات المحفظة التامينية'!S52</f>
        <v>0</v>
      </c>
      <c r="V55" s="28">
        <f t="shared" si="33"/>
        <v>0</v>
      </c>
      <c r="W55" s="42">
        <f aca="true" t="shared" si="34" ref="W55:W61">U55+S55+Q55+O55+M55+K55+I55+G55+E55</f>
        <v>48586395</v>
      </c>
      <c r="X55" s="70">
        <f t="shared" si="31"/>
        <v>0.1592913511745081</v>
      </c>
      <c r="Y55" s="44" t="s">
        <v>34</v>
      </c>
    </row>
    <row r="56" spans="1:25" ht="38.25" customHeight="1">
      <c r="A56" s="10" t="s">
        <v>50</v>
      </c>
      <c r="B56" s="12">
        <v>6180713</v>
      </c>
      <c r="C56" s="12">
        <v>2293368</v>
      </c>
      <c r="D56" s="12">
        <v>8107947</v>
      </c>
      <c r="E56" s="12">
        <f t="shared" si="24"/>
        <v>16582028</v>
      </c>
      <c r="F56" s="49">
        <f t="shared" si="25"/>
        <v>0.6226746855454964</v>
      </c>
      <c r="G56" s="12">
        <f>'[1]تحليل مكونات المحفظة التامينية'!E53</f>
        <v>2408242</v>
      </c>
      <c r="H56" s="49">
        <f t="shared" si="26"/>
        <v>0.09043232408409016</v>
      </c>
      <c r="I56" s="12">
        <f>'[1]تحليل مكونات المحفظة التامينية'!G53</f>
        <v>5315074</v>
      </c>
      <c r="J56" s="49">
        <f t="shared" si="27"/>
        <v>0.19958729002273085</v>
      </c>
      <c r="K56" s="12">
        <f>'[1]تحليل مكونات المحفظة التامينية'!I53</f>
        <v>426619</v>
      </c>
      <c r="L56" s="49">
        <f t="shared" si="32"/>
        <v>0.016020046020470725</v>
      </c>
      <c r="M56" s="12">
        <f>'[1]تحليل مكونات المحفظة التامينية'!K53</f>
        <v>252303</v>
      </c>
      <c r="N56" s="49">
        <f t="shared" si="28"/>
        <v>0.009474274870792969</v>
      </c>
      <c r="O56" s="12">
        <f>'[1]تحليل مكونات المحفظة التامينية'!M53</f>
        <v>634171</v>
      </c>
      <c r="P56" s="49">
        <f t="shared" si="29"/>
        <v>0.023813868123191747</v>
      </c>
      <c r="Q56" s="12">
        <f>'[1]تحليل مكونات المحفظة التامينية'!O53</f>
        <v>150690</v>
      </c>
      <c r="R56" s="49">
        <f t="shared" si="30"/>
        <v>0.005658587017513832</v>
      </c>
      <c r="S56" s="12">
        <f>'[1]تحليل مكونات المحفظة التامينية'!Q53</f>
        <v>445457</v>
      </c>
      <c r="T56" s="49">
        <f>S56/W56</f>
        <v>0.01672743511222151</v>
      </c>
      <c r="U56" s="12">
        <f>'[1]تحليل مكونات المحفظة التامينية'!S53</f>
        <v>415739</v>
      </c>
      <c r="V56" s="49">
        <f t="shared" si="33"/>
        <v>0.015611489203491823</v>
      </c>
      <c r="W56" s="12">
        <f t="shared" si="34"/>
        <v>26630323</v>
      </c>
      <c r="X56" s="49">
        <f t="shared" si="31"/>
        <v>0.08730798267464751</v>
      </c>
      <c r="Y56" s="14" t="s">
        <v>51</v>
      </c>
    </row>
    <row r="57" spans="1:25" ht="38.25" customHeight="1">
      <c r="A57" s="41" t="s">
        <v>45</v>
      </c>
      <c r="B57" s="47">
        <v>14029054</v>
      </c>
      <c r="C57" s="47">
        <v>5291755</v>
      </c>
      <c r="D57" s="47">
        <v>17509208</v>
      </c>
      <c r="E57" s="42">
        <f t="shared" si="24"/>
        <v>36830017</v>
      </c>
      <c r="F57" s="28">
        <f t="shared" si="25"/>
        <v>0.7937295994022915</v>
      </c>
      <c r="G57" s="42">
        <f>'[1]تحليل مكونات المحفظة التامينية'!E54</f>
        <v>3184255</v>
      </c>
      <c r="H57" s="28">
        <f t="shared" si="26"/>
        <v>0.06862438987048916</v>
      </c>
      <c r="I57" s="42">
        <f>'[1]تحليل مكونات المحفظة التامينية'!G54</f>
        <v>2587137</v>
      </c>
      <c r="J57" s="28">
        <f t="shared" si="27"/>
        <v>0.05575580414771045</v>
      </c>
      <c r="K57" s="42">
        <f>'[1]تحليل مكونات المحفظة التامينية'!I54</f>
        <v>468261</v>
      </c>
      <c r="L57" s="28">
        <f t="shared" si="32"/>
        <v>0.01009156786285807</v>
      </c>
      <c r="M57" s="42">
        <f>'[1]تحليل مكونات المحفظة التامينية'!K54</f>
        <v>486837</v>
      </c>
      <c r="N57" s="28">
        <f t="shared" si="28"/>
        <v>0.010491902216179086</v>
      </c>
      <c r="O57" s="42">
        <f>'[1]تحليل مكونات المحفظة التامينية'!M54</f>
        <v>1225713</v>
      </c>
      <c r="P57" s="28">
        <f t="shared" si="29"/>
        <v>0.026415537317622768</v>
      </c>
      <c r="Q57" s="42">
        <f>'[1]تحليل مكونات المحفظة التامينية'!O54</f>
        <v>152881</v>
      </c>
      <c r="R57" s="28">
        <f t="shared" si="30"/>
        <v>0.003294762934435293</v>
      </c>
      <c r="S57" s="42">
        <f>'[1]تحليل مكونات المحفظة التامينية'!Q54</f>
        <v>432879</v>
      </c>
      <c r="T57" s="28">
        <f aca="true" t="shared" si="35" ref="T57:T62">S57/W57</f>
        <v>0.009329044709907806</v>
      </c>
      <c r="U57" s="42">
        <f>'[1]تحليل مكونات المحفظة التامينية'!S54</f>
        <v>1033234</v>
      </c>
      <c r="V57" s="28">
        <f t="shared" si="33"/>
        <v>0.022267391538505866</v>
      </c>
      <c r="W57" s="42">
        <f t="shared" si="34"/>
        <v>46401214</v>
      </c>
      <c r="X57" s="70">
        <f t="shared" si="31"/>
        <v>0.15212719680473313</v>
      </c>
      <c r="Y57" s="44" t="s">
        <v>39</v>
      </c>
    </row>
    <row r="58" spans="1:25" ht="38.25" customHeight="1">
      <c r="A58" s="10" t="s">
        <v>46</v>
      </c>
      <c r="B58" s="12">
        <v>11291869</v>
      </c>
      <c r="C58" s="12">
        <v>4433603</v>
      </c>
      <c r="D58" s="12">
        <v>15277056</v>
      </c>
      <c r="E58" s="12">
        <f t="shared" si="24"/>
        <v>31002528</v>
      </c>
      <c r="F58" s="13">
        <f t="shared" si="25"/>
        <v>0.6059948369931557</v>
      </c>
      <c r="G58" s="12">
        <f>'[1]تحليل مكونات المحفظة التامينية'!E55</f>
        <v>4714092</v>
      </c>
      <c r="H58" s="13">
        <f t="shared" si="26"/>
        <v>0.0921445958571746</v>
      </c>
      <c r="I58" s="12">
        <f>'[1]تحليل مكونات المحفظة التامينية'!G55</f>
        <v>4300653</v>
      </c>
      <c r="J58" s="13">
        <f t="shared" si="27"/>
        <v>0.08406325812201915</v>
      </c>
      <c r="K58" s="12">
        <f>'[1]تحليل مكونات المحفظة التامينية'!I55</f>
        <v>721907</v>
      </c>
      <c r="L58" s="13">
        <f t="shared" si="32"/>
        <v>0.014110846534489642</v>
      </c>
      <c r="M58" s="12">
        <f>'[1]تحليل مكونات المحفظة التامينية'!K55</f>
        <v>700517</v>
      </c>
      <c r="N58" s="13">
        <f t="shared" si="28"/>
        <v>0.013692744192535992</v>
      </c>
      <c r="O58" s="12">
        <f>'[1]تحليل مكونات المحفظة التامينية'!M55</f>
        <v>6397633</v>
      </c>
      <c r="P58" s="13">
        <f t="shared" si="29"/>
        <v>0.12505214306965656</v>
      </c>
      <c r="Q58" s="12">
        <f>'[1]تحليل مكونات المحفظة التامينية'!O55</f>
        <v>305562</v>
      </c>
      <c r="R58" s="13">
        <f t="shared" si="30"/>
        <v>0.005972706302573218</v>
      </c>
      <c r="S58" s="12">
        <f>'[1]تحليل مكونات المحفظة التامينية'!Q55</f>
        <v>1017557</v>
      </c>
      <c r="T58" s="13">
        <f t="shared" si="35"/>
        <v>0.019889806674676484</v>
      </c>
      <c r="U58" s="12">
        <f>'[1]تحليل مكونات المحفظة التامينية'!S55</f>
        <v>1999274</v>
      </c>
      <c r="V58" s="13">
        <f t="shared" si="33"/>
        <v>0.03907906225371861</v>
      </c>
      <c r="W58" s="12">
        <f t="shared" si="34"/>
        <v>51159723</v>
      </c>
      <c r="X58" s="49">
        <f t="shared" si="31"/>
        <v>0.16772805231554141</v>
      </c>
      <c r="Y58" s="14" t="s">
        <v>37</v>
      </c>
    </row>
    <row r="59" spans="1:25" ht="38.25" customHeight="1">
      <c r="A59" s="53" t="s">
        <v>47</v>
      </c>
      <c r="B59" s="54">
        <v>8829934</v>
      </c>
      <c r="C59" s="54">
        <v>3647892</v>
      </c>
      <c r="D59" s="54">
        <v>11302020</v>
      </c>
      <c r="E59" s="63">
        <f t="shared" si="24"/>
        <v>23779846</v>
      </c>
      <c r="F59" s="64">
        <f t="shared" si="25"/>
        <v>0.5744602267422244</v>
      </c>
      <c r="G59" s="42">
        <f>'[1]تحليل مكونات المحفظة التامينية'!E56</f>
        <v>3316933</v>
      </c>
      <c r="H59" s="64">
        <f t="shared" si="26"/>
        <v>0.08012861324958818</v>
      </c>
      <c r="I59" s="42">
        <f>'[1]تحليل مكونات المحفظة التامينية'!G56</f>
        <v>7852635</v>
      </c>
      <c r="J59" s="64">
        <f t="shared" si="27"/>
        <v>0.18969956670972246</v>
      </c>
      <c r="K59" s="42">
        <f>'[1]تحليل مكونات المحفظة التامينية'!I56</f>
        <v>622302</v>
      </c>
      <c r="L59" s="64">
        <f t="shared" si="32"/>
        <v>0.015033223849394976</v>
      </c>
      <c r="M59" s="42">
        <f>'[1]تحليل مكونات المحفظة التامينية'!K56</f>
        <v>593371</v>
      </c>
      <c r="N59" s="64">
        <f t="shared" si="28"/>
        <v>0.014334324923814075</v>
      </c>
      <c r="O59" s="42">
        <f>'[1]تحليل مكونات المحفظة التامينية'!M56</f>
        <v>1075948</v>
      </c>
      <c r="P59" s="64">
        <f t="shared" si="29"/>
        <v>0.02599215032943623</v>
      </c>
      <c r="Q59" s="42">
        <f>'[1]تحليل مكونات المحفظة التامينية'!O56</f>
        <v>145899</v>
      </c>
      <c r="R59" s="64">
        <f t="shared" si="30"/>
        <v>0.003524546484508932</v>
      </c>
      <c r="S59" s="42">
        <f>'[1]تحليل مكونات المحفظة التامينية'!Q56</f>
        <v>1287699</v>
      </c>
      <c r="T59" s="64">
        <f t="shared" si="35"/>
        <v>0.0311075126186997</v>
      </c>
      <c r="U59" s="42">
        <f>'[1]تحليل مكونات المحفظة التامينية'!S56</f>
        <v>2720480</v>
      </c>
      <c r="V59" s="64">
        <f t="shared" si="33"/>
        <v>0.06571983509261105</v>
      </c>
      <c r="W59" s="63">
        <f t="shared" si="34"/>
        <v>41395113</v>
      </c>
      <c r="X59" s="70">
        <f t="shared" si="31"/>
        <v>0.13571460656406895</v>
      </c>
      <c r="Y59" s="57" t="s">
        <v>35</v>
      </c>
    </row>
    <row r="60" spans="1:25" ht="38.25" customHeight="1">
      <c r="A60" s="10" t="s">
        <v>48</v>
      </c>
      <c r="B60" s="26">
        <v>0</v>
      </c>
      <c r="C60" s="26">
        <v>0</v>
      </c>
      <c r="D60" s="26">
        <v>0</v>
      </c>
      <c r="E60" s="26">
        <f t="shared" si="24"/>
        <v>0</v>
      </c>
      <c r="F60" s="31">
        <f t="shared" si="25"/>
        <v>0</v>
      </c>
      <c r="G60" s="12">
        <f>'[1]تحليل مكونات المحفظة التامينية'!E57</f>
        <v>0</v>
      </c>
      <c r="H60" s="13">
        <f t="shared" si="26"/>
        <v>0</v>
      </c>
      <c r="I60" s="12">
        <f>'[1]تحليل مكونات المحفظة التامينية'!G57</f>
        <v>0</v>
      </c>
      <c r="J60" s="13">
        <f t="shared" si="27"/>
        <v>0</v>
      </c>
      <c r="K60" s="12">
        <f>'[1]تحليل مكونات المحفظة التامينية'!I57</f>
        <v>0</v>
      </c>
      <c r="L60" s="13">
        <f t="shared" si="32"/>
        <v>0</v>
      </c>
      <c r="M60" s="12">
        <f>'[1]تحليل مكونات المحفظة التامينية'!K57</f>
        <v>0</v>
      </c>
      <c r="N60" s="13">
        <f t="shared" si="28"/>
        <v>0</v>
      </c>
      <c r="O60" s="12">
        <f>'[1]تحليل مكونات المحفظة التامينية'!M57</f>
        <v>0</v>
      </c>
      <c r="P60" s="13">
        <f t="shared" si="29"/>
        <v>0</v>
      </c>
      <c r="Q60" s="12">
        <f>'[1]تحليل مكونات المحفظة التامينية'!O57</f>
        <v>0</v>
      </c>
      <c r="R60" s="13">
        <f t="shared" si="30"/>
        <v>0</v>
      </c>
      <c r="S60" s="12">
        <f>'[1]تحليل مكونات المحفظة التامينية'!Q57</f>
        <v>0</v>
      </c>
      <c r="T60" s="13">
        <f t="shared" si="35"/>
        <v>0</v>
      </c>
      <c r="U60" s="12">
        <f>'[1]تحليل مكونات المحفظة التامينية'!S57</f>
        <v>328804</v>
      </c>
      <c r="V60" s="13">
        <f t="shared" si="33"/>
        <v>1</v>
      </c>
      <c r="W60" s="26">
        <f t="shared" si="34"/>
        <v>328804</v>
      </c>
      <c r="X60" s="49">
        <f t="shared" si="31"/>
        <v>0.0010779897012647875</v>
      </c>
      <c r="Y60" s="14" t="s">
        <v>40</v>
      </c>
    </row>
    <row r="61" spans="1:25" ht="39" customHeight="1" thickBot="1">
      <c r="A61" s="41" t="s">
        <v>49</v>
      </c>
      <c r="B61" s="27">
        <v>0</v>
      </c>
      <c r="C61" s="27">
        <v>0</v>
      </c>
      <c r="D61" s="27">
        <v>0</v>
      </c>
      <c r="E61" s="27">
        <f>SUM(B61:D61)</f>
        <v>0</v>
      </c>
      <c r="F61" s="46">
        <f t="shared" si="25"/>
        <v>0</v>
      </c>
      <c r="G61" s="42">
        <f>'[1]تحليل مكونات المحفظة التامينية'!E58</f>
        <v>0</v>
      </c>
      <c r="H61" s="28">
        <f t="shared" si="26"/>
        <v>0</v>
      </c>
      <c r="I61" s="42">
        <f>'[1]تحليل مكونات المحفظة التامينية'!G58</f>
        <v>0</v>
      </c>
      <c r="J61" s="28">
        <f t="shared" si="27"/>
        <v>0</v>
      </c>
      <c r="K61" s="42">
        <f>'[1]تحليل مكونات المحفظة التامينية'!I58</f>
        <v>0</v>
      </c>
      <c r="L61" s="28">
        <f t="shared" si="32"/>
        <v>0</v>
      </c>
      <c r="M61" s="42">
        <f>'[1]تحليل مكونات المحفظة التامينية'!K58</f>
        <v>112240</v>
      </c>
      <c r="N61" s="23">
        <f t="shared" si="28"/>
        <v>1</v>
      </c>
      <c r="O61" s="42">
        <f>'[1]تحليل مكونات المحفظة التامينية'!M58</f>
        <v>0</v>
      </c>
      <c r="P61" s="23">
        <f t="shared" si="29"/>
        <v>0</v>
      </c>
      <c r="Q61" s="42">
        <f>'[1]تحليل مكونات المحفظة التامينية'!O58</f>
        <v>0</v>
      </c>
      <c r="R61" s="23">
        <f t="shared" si="30"/>
        <v>0</v>
      </c>
      <c r="S61" s="42">
        <f>'[1]تحليل مكونات المحفظة التامينية'!Q58</f>
        <v>0</v>
      </c>
      <c r="T61" s="23">
        <f t="shared" si="35"/>
        <v>0</v>
      </c>
      <c r="U61" s="42">
        <f>'[1]تحليل مكونات المحفظة التامينية'!S58</f>
        <v>0</v>
      </c>
      <c r="V61" s="23">
        <f>U61/W61</f>
        <v>0</v>
      </c>
      <c r="W61" s="45">
        <f t="shared" si="34"/>
        <v>112240</v>
      </c>
      <c r="X61" s="70">
        <f t="shared" si="31"/>
        <v>0.0003679808155313188</v>
      </c>
      <c r="Y61" s="29" t="s">
        <v>41</v>
      </c>
    </row>
    <row r="62" spans="1:25" ht="38.25" customHeight="1" thickBot="1">
      <c r="A62" s="18" t="s">
        <v>10</v>
      </c>
      <c r="B62" s="30">
        <f>SUM(B52:B61)</f>
        <v>75529959</v>
      </c>
      <c r="C62" s="30">
        <f>SUM(C52:C61)</f>
        <v>32361518</v>
      </c>
      <c r="D62" s="30">
        <f>SUM(D52:D61)</f>
        <v>98868944</v>
      </c>
      <c r="E62" s="30">
        <f>SUM(E52:E61)</f>
        <v>206760421</v>
      </c>
      <c r="F62" s="19">
        <f t="shared" si="25"/>
        <v>0.6778676794296046</v>
      </c>
      <c r="G62" s="30">
        <f>SUM(G52:G61)</f>
        <v>24047889</v>
      </c>
      <c r="H62" s="19">
        <f t="shared" si="26"/>
        <v>0.0788414273523399</v>
      </c>
      <c r="I62" s="30">
        <f>SUM(I52:I61)</f>
        <v>33860153</v>
      </c>
      <c r="J62" s="19">
        <f t="shared" si="27"/>
        <v>0.11101110758156835</v>
      </c>
      <c r="K62" s="30">
        <f>SUM(K52:K61)</f>
        <v>4039004</v>
      </c>
      <c r="L62" s="19">
        <f>K62/W62</f>
        <v>0.013241945704332313</v>
      </c>
      <c r="M62" s="30">
        <f>SUM(M52:M61)</f>
        <v>6451490</v>
      </c>
      <c r="N62" s="19">
        <f t="shared" si="28"/>
        <v>0.02115132351739262</v>
      </c>
      <c r="O62" s="30">
        <f>SUM(O52:O61)</f>
        <v>15589861</v>
      </c>
      <c r="P62" s="19">
        <f t="shared" si="29"/>
        <v>0.05111163368495992</v>
      </c>
      <c r="Q62" s="30">
        <f>SUM(Q52:Q61)</f>
        <v>1557813</v>
      </c>
      <c r="R62" s="19">
        <f t="shared" si="30"/>
        <v>0.005107317339498311</v>
      </c>
      <c r="S62" s="30">
        <f>SUM(S52:S61)</f>
        <v>6190315</v>
      </c>
      <c r="T62" s="19">
        <f t="shared" si="35"/>
        <v>0.0202950566829629</v>
      </c>
      <c r="U62" s="30">
        <f>SUM(U52:U61)</f>
        <v>6518955</v>
      </c>
      <c r="V62" s="19">
        <f>U62/W62</f>
        <v>0.02137250870734113</v>
      </c>
      <c r="W62" s="30">
        <f>SUM(W52:W61)</f>
        <v>305015901</v>
      </c>
      <c r="X62" s="19">
        <f>SUM(X52:X61)</f>
        <v>1</v>
      </c>
      <c r="Y62" s="20" t="s">
        <v>14</v>
      </c>
    </row>
    <row r="65" spans="1:25" ht="15.75">
      <c r="A65" s="78" t="s">
        <v>65</v>
      </c>
      <c r="B65" s="78"/>
      <c r="C65" s="78"/>
      <c r="D65" s="78"/>
      <c r="E65" s="78"/>
      <c r="F65" s="7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79" t="s">
        <v>66</v>
      </c>
      <c r="X65" s="79"/>
      <c r="Y65" s="79"/>
    </row>
    <row r="66" spans="1:25" ht="15.75">
      <c r="A66" s="78" t="s">
        <v>30</v>
      </c>
      <c r="B66" s="78"/>
      <c r="C66" s="78"/>
      <c r="D66" s="78"/>
      <c r="E66" s="78"/>
      <c r="F66" s="68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67"/>
      <c r="X66" s="67"/>
      <c r="Y66" s="67" t="s">
        <v>38</v>
      </c>
    </row>
    <row r="67" spans="1:25" ht="15.75" thickBot="1">
      <c r="A67" s="11"/>
      <c r="B67" s="11"/>
      <c r="C67" s="11"/>
      <c r="D67" s="1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8"/>
    </row>
    <row r="68" spans="1:25" ht="15">
      <c r="A68" s="80" t="s">
        <v>0</v>
      </c>
      <c r="B68" s="75" t="s">
        <v>1</v>
      </c>
      <c r="C68" s="75"/>
      <c r="D68" s="75"/>
      <c r="E68" s="75"/>
      <c r="F68" s="75"/>
      <c r="G68" s="75" t="s">
        <v>2</v>
      </c>
      <c r="H68" s="75"/>
      <c r="I68" s="75" t="s">
        <v>3</v>
      </c>
      <c r="J68" s="75"/>
      <c r="K68" s="75" t="s">
        <v>4</v>
      </c>
      <c r="L68" s="75"/>
      <c r="M68" s="75" t="s">
        <v>5</v>
      </c>
      <c r="N68" s="75"/>
      <c r="O68" s="75" t="s">
        <v>6</v>
      </c>
      <c r="P68" s="75"/>
      <c r="Q68" s="75" t="s">
        <v>7</v>
      </c>
      <c r="R68" s="75"/>
      <c r="S68" s="75" t="s">
        <v>8</v>
      </c>
      <c r="T68" s="75"/>
      <c r="U68" s="75" t="s">
        <v>9</v>
      </c>
      <c r="V68" s="75"/>
      <c r="W68" s="75" t="s">
        <v>10</v>
      </c>
      <c r="X68" s="75"/>
      <c r="Y68" s="76" t="s">
        <v>36</v>
      </c>
    </row>
    <row r="69" spans="1:25" ht="15.75" thickBot="1">
      <c r="A69" s="81"/>
      <c r="B69" s="72" t="s">
        <v>23</v>
      </c>
      <c r="C69" s="72"/>
      <c r="D69" s="72"/>
      <c r="E69" s="72"/>
      <c r="F69" s="72"/>
      <c r="G69" s="72" t="s">
        <v>15</v>
      </c>
      <c r="H69" s="72"/>
      <c r="I69" s="72" t="s">
        <v>16</v>
      </c>
      <c r="J69" s="72"/>
      <c r="K69" s="72" t="s">
        <v>17</v>
      </c>
      <c r="L69" s="72"/>
      <c r="M69" s="72" t="s">
        <v>18</v>
      </c>
      <c r="N69" s="72"/>
      <c r="O69" s="72" t="s">
        <v>19</v>
      </c>
      <c r="P69" s="72"/>
      <c r="Q69" s="72" t="s">
        <v>20</v>
      </c>
      <c r="R69" s="72"/>
      <c r="S69" s="72" t="s">
        <v>21</v>
      </c>
      <c r="T69" s="72"/>
      <c r="U69" s="72" t="s">
        <v>22</v>
      </c>
      <c r="V69" s="72"/>
      <c r="W69" s="72" t="s">
        <v>14</v>
      </c>
      <c r="X69" s="72"/>
      <c r="Y69" s="77"/>
    </row>
    <row r="70" spans="1:25" ht="15" customHeight="1">
      <c r="A70" s="6"/>
      <c r="B70" s="73" t="s">
        <v>58</v>
      </c>
      <c r="C70" s="73"/>
      <c r="D70" s="69" t="s">
        <v>52</v>
      </c>
      <c r="E70" s="66" t="s">
        <v>52</v>
      </c>
      <c r="F70" s="74" t="s">
        <v>56</v>
      </c>
      <c r="G70" s="71" t="s">
        <v>12</v>
      </c>
      <c r="H70" s="71" t="s">
        <v>27</v>
      </c>
      <c r="I70" s="71" t="s">
        <v>12</v>
      </c>
      <c r="J70" s="71" t="s">
        <v>27</v>
      </c>
      <c r="K70" s="71" t="s">
        <v>12</v>
      </c>
      <c r="L70" s="71" t="s">
        <v>27</v>
      </c>
      <c r="M70" s="71" t="s">
        <v>12</v>
      </c>
      <c r="N70" s="71" t="s">
        <v>27</v>
      </c>
      <c r="O70" s="71" t="s">
        <v>12</v>
      </c>
      <c r="P70" s="71" t="s">
        <v>27</v>
      </c>
      <c r="Q70" s="71" t="s">
        <v>12</v>
      </c>
      <c r="R70" s="71" t="s">
        <v>27</v>
      </c>
      <c r="S70" s="71" t="s">
        <v>12</v>
      </c>
      <c r="T70" s="71" t="s">
        <v>27</v>
      </c>
      <c r="U70" s="71" t="s">
        <v>12</v>
      </c>
      <c r="V70" s="71" t="s">
        <v>27</v>
      </c>
      <c r="W70" s="71" t="s">
        <v>12</v>
      </c>
      <c r="X70" s="71" t="s">
        <v>28</v>
      </c>
      <c r="Y70" s="66"/>
    </row>
    <row r="71" spans="1:25" ht="15">
      <c r="A71" s="7"/>
      <c r="B71" s="24" t="s">
        <v>57</v>
      </c>
      <c r="C71" s="25" t="s">
        <v>53</v>
      </c>
      <c r="D71" s="65" t="s">
        <v>54</v>
      </c>
      <c r="E71" s="66" t="s">
        <v>55</v>
      </c>
      <c r="F71" s="74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66"/>
    </row>
    <row r="72" spans="1:25" ht="45.75" thickBot="1">
      <c r="A72" s="3" t="s">
        <v>11</v>
      </c>
      <c r="B72" s="4" t="s">
        <v>24</v>
      </c>
      <c r="C72" s="4" t="s">
        <v>24</v>
      </c>
      <c r="D72" s="4" t="s">
        <v>24</v>
      </c>
      <c r="E72" s="4" t="s">
        <v>24</v>
      </c>
      <c r="F72" s="4" t="s">
        <v>26</v>
      </c>
      <c r="G72" s="4" t="s">
        <v>24</v>
      </c>
      <c r="H72" s="4" t="s">
        <v>26</v>
      </c>
      <c r="I72" s="4" t="s">
        <v>24</v>
      </c>
      <c r="J72" s="4" t="s">
        <v>26</v>
      </c>
      <c r="K72" s="4" t="s">
        <v>24</v>
      </c>
      <c r="L72" s="4" t="s">
        <v>26</v>
      </c>
      <c r="M72" s="4" t="s">
        <v>24</v>
      </c>
      <c r="N72" s="4" t="s">
        <v>26</v>
      </c>
      <c r="O72" s="4" t="s">
        <v>24</v>
      </c>
      <c r="P72" s="4" t="s">
        <v>26</v>
      </c>
      <c r="Q72" s="4" t="s">
        <v>24</v>
      </c>
      <c r="R72" s="4" t="s">
        <v>26</v>
      </c>
      <c r="S72" s="4" t="s">
        <v>24</v>
      </c>
      <c r="T72" s="4" t="s">
        <v>26</v>
      </c>
      <c r="U72" s="4" t="s">
        <v>24</v>
      </c>
      <c r="V72" s="4" t="s">
        <v>26</v>
      </c>
      <c r="W72" s="4" t="s">
        <v>24</v>
      </c>
      <c r="X72" s="4" t="s">
        <v>29</v>
      </c>
      <c r="Y72" s="5" t="s">
        <v>25</v>
      </c>
    </row>
    <row r="73" spans="1:25" ht="38.25" customHeight="1">
      <c r="A73" s="10" t="s">
        <v>42</v>
      </c>
      <c r="B73" s="12">
        <v>11519649</v>
      </c>
      <c r="C73" s="12">
        <v>5779140</v>
      </c>
      <c r="D73" s="12">
        <v>15202618</v>
      </c>
      <c r="E73" s="12">
        <f>B73+C73+D73</f>
        <v>32501407</v>
      </c>
      <c r="F73" s="49">
        <f aca="true" t="shared" si="36" ref="F73:F83">E73/W73</f>
        <v>0.716370258343892</v>
      </c>
      <c r="G73" s="12">
        <v>3328170</v>
      </c>
      <c r="H73" s="49">
        <f>G73/W73</f>
        <v>0.07335688583304689</v>
      </c>
      <c r="I73" s="12">
        <v>6033248</v>
      </c>
      <c r="J73" s="49">
        <f aca="true" t="shared" si="37" ref="J73:J83">I73/W73</f>
        <v>0.13298007155237218</v>
      </c>
      <c r="K73" s="12">
        <v>537825</v>
      </c>
      <c r="L73" s="49">
        <f>K73/W73</f>
        <v>0.011854312466958852</v>
      </c>
      <c r="M73" s="12">
        <v>553425</v>
      </c>
      <c r="N73" s="49">
        <f aca="true" t="shared" si="38" ref="N73:N83">M73/W73</f>
        <v>0.01219815530521397</v>
      </c>
      <c r="O73" s="12">
        <v>1339204</v>
      </c>
      <c r="P73" s="49">
        <f aca="true" t="shared" si="39" ref="P73:P83">O73/W73</f>
        <v>0.029517673356577255</v>
      </c>
      <c r="Q73" s="12">
        <v>557338</v>
      </c>
      <c r="R73" s="49">
        <f aca="true" t="shared" si="40" ref="R73:R83">Q73/W73</f>
        <v>0.012284402550476295</v>
      </c>
      <c r="S73" s="12">
        <v>518948</v>
      </c>
      <c r="T73" s="49">
        <f>S73/W73</f>
        <v>0.01143824059146258</v>
      </c>
      <c r="U73" s="12">
        <v>0</v>
      </c>
      <c r="V73" s="49">
        <f>U73/W73</f>
        <v>0</v>
      </c>
      <c r="W73" s="12">
        <f>U73+S73+Q73+O73+M73+K73+I73+G73+E73</f>
        <v>45369565</v>
      </c>
      <c r="X73" s="49">
        <f>W73/$W$83</f>
        <v>0.11456593148235066</v>
      </c>
      <c r="Y73" s="14" t="s">
        <v>31</v>
      </c>
    </row>
    <row r="74" spans="1:25" ht="38.25" customHeight="1">
      <c r="A74" s="41" t="s">
        <v>13</v>
      </c>
      <c r="B74" s="42">
        <v>7510830</v>
      </c>
      <c r="C74" s="42">
        <v>2575495</v>
      </c>
      <c r="D74" s="42">
        <v>7378871</v>
      </c>
      <c r="E74" s="42">
        <f>D74+C74+B74</f>
        <v>17465196</v>
      </c>
      <c r="F74" s="28">
        <f t="shared" si="36"/>
        <v>0.9091330538901895</v>
      </c>
      <c r="G74" s="42">
        <v>891399</v>
      </c>
      <c r="H74" s="28">
        <f aca="true" t="shared" si="41" ref="H74:H83">G74/W74</f>
        <v>0.04640087034263234</v>
      </c>
      <c r="I74" s="42">
        <v>184875</v>
      </c>
      <c r="J74" s="28">
        <f t="shared" si="37"/>
        <v>0.00962348051163862</v>
      </c>
      <c r="K74" s="42">
        <v>128455</v>
      </c>
      <c r="L74" s="28">
        <f>K74/W74</f>
        <v>0.006686594667329487</v>
      </c>
      <c r="M74" s="42">
        <v>100830</v>
      </c>
      <c r="N74" s="28">
        <f t="shared" si="38"/>
        <v>0.005248603326509923</v>
      </c>
      <c r="O74" s="42">
        <v>149355</v>
      </c>
      <c r="P74" s="28">
        <f t="shared" si="39"/>
        <v>0.007774522957759492</v>
      </c>
      <c r="Q74" s="42">
        <v>18886</v>
      </c>
      <c r="R74" s="28">
        <f t="shared" si="40"/>
        <v>0.0009830915642612954</v>
      </c>
      <c r="S74" s="42">
        <v>271829</v>
      </c>
      <c r="T74" s="28">
        <f>S74/W74</f>
        <v>0.014149782739679321</v>
      </c>
      <c r="U74" s="42">
        <v>0</v>
      </c>
      <c r="V74" s="28">
        <f>U74/W74</f>
        <v>0</v>
      </c>
      <c r="W74" s="42">
        <f>U74+S74+Q74+O74+M74+K74+I74+G74+E74</f>
        <v>19210825</v>
      </c>
      <c r="X74" s="28">
        <f aca="true" t="shared" si="42" ref="X74:X82">W74/$W$83</f>
        <v>0.048510627348298994</v>
      </c>
      <c r="Y74" s="52" t="s">
        <v>32</v>
      </c>
    </row>
    <row r="75" spans="1:25" ht="38.25" customHeight="1">
      <c r="A75" s="10" t="s">
        <v>43</v>
      </c>
      <c r="B75" s="12">
        <v>9606428</v>
      </c>
      <c r="C75" s="12">
        <v>5792422</v>
      </c>
      <c r="D75" s="12">
        <v>16752468</v>
      </c>
      <c r="E75" s="12">
        <f>D75+C75+B75</f>
        <v>32151318</v>
      </c>
      <c r="F75" s="31">
        <f t="shared" si="36"/>
        <v>0.5835775697442808</v>
      </c>
      <c r="G75" s="12">
        <v>5234580</v>
      </c>
      <c r="H75" s="13">
        <f t="shared" si="41"/>
        <v>0.09501269823625948</v>
      </c>
      <c r="I75" s="12">
        <v>6506436</v>
      </c>
      <c r="J75" s="13">
        <f t="shared" si="37"/>
        <v>0.11809811680431574</v>
      </c>
      <c r="K75" s="12">
        <v>1109717</v>
      </c>
      <c r="L75" s="13">
        <f aca="true" t="shared" si="43" ref="L75:L82">K75/W75</f>
        <v>0.020142438638562625</v>
      </c>
      <c r="M75" s="12">
        <v>3424381</v>
      </c>
      <c r="N75" s="13">
        <f t="shared" si="38"/>
        <v>0.06215583267405989</v>
      </c>
      <c r="O75" s="12">
        <v>4536180</v>
      </c>
      <c r="P75" s="13">
        <f t="shared" si="39"/>
        <v>0.08233606162965423</v>
      </c>
      <c r="Q75" s="12">
        <v>333861</v>
      </c>
      <c r="R75" s="13">
        <f t="shared" si="40"/>
        <v>0.006059900592952219</v>
      </c>
      <c r="S75" s="12">
        <v>1764175</v>
      </c>
      <c r="T75" s="13">
        <f>S75/W75</f>
        <v>0.03202148537436682</v>
      </c>
      <c r="U75" s="12">
        <v>32830</v>
      </c>
      <c r="V75" s="13">
        <f aca="true" t="shared" si="44" ref="V75:V81">U75/W75</f>
        <v>0.0005958963055481812</v>
      </c>
      <c r="W75" s="12">
        <f>U75+S75+Q75+O75+M75+K75+I75+G75+E75</f>
        <v>55093478</v>
      </c>
      <c r="X75" s="13">
        <f t="shared" si="42"/>
        <v>0.13912047923916382</v>
      </c>
      <c r="Y75" s="14" t="s">
        <v>33</v>
      </c>
    </row>
    <row r="76" spans="1:25" ht="38.25" customHeight="1">
      <c r="A76" s="41" t="s">
        <v>44</v>
      </c>
      <c r="B76" s="42">
        <v>18389234</v>
      </c>
      <c r="C76" s="42">
        <v>8301355</v>
      </c>
      <c r="D76" s="42">
        <v>22940091</v>
      </c>
      <c r="E76" s="42">
        <f>D76+C76+B76</f>
        <v>49630680</v>
      </c>
      <c r="F76" s="28">
        <f t="shared" si="36"/>
        <v>0.7811360694892149</v>
      </c>
      <c r="G76" s="42">
        <v>3788848</v>
      </c>
      <c r="H76" s="28">
        <f t="shared" si="41"/>
        <v>0.05963258683161449</v>
      </c>
      <c r="I76" s="42">
        <v>4201056</v>
      </c>
      <c r="J76" s="28">
        <f t="shared" si="37"/>
        <v>0.06612031855183292</v>
      </c>
      <c r="K76" s="42">
        <v>555581</v>
      </c>
      <c r="L76" s="28">
        <f t="shared" si="43"/>
        <v>0.008744275891905722</v>
      </c>
      <c r="M76" s="42">
        <v>1751754</v>
      </c>
      <c r="N76" s="28">
        <f t="shared" si="38"/>
        <v>0.02757081374407947</v>
      </c>
      <c r="O76" s="42">
        <v>2256820</v>
      </c>
      <c r="P76" s="28">
        <f t="shared" si="39"/>
        <v>0.03552003527545159</v>
      </c>
      <c r="Q76" s="42">
        <v>117631</v>
      </c>
      <c r="R76" s="28">
        <f t="shared" si="40"/>
        <v>0.0018513914576646104</v>
      </c>
      <c r="S76" s="42">
        <v>1234166</v>
      </c>
      <c r="T76" s="28">
        <f>S76/W76</f>
        <v>0.019424508758236363</v>
      </c>
      <c r="U76" s="42">
        <v>0</v>
      </c>
      <c r="V76" s="28">
        <f t="shared" si="44"/>
        <v>0</v>
      </c>
      <c r="W76" s="42">
        <f aca="true" t="shared" si="45" ref="W76:W82">U76+S76+Q76+O76+M76+K76+I76+G76+E76</f>
        <v>63536536</v>
      </c>
      <c r="X76" s="28">
        <f t="shared" si="42"/>
        <v>0.1604406484832267</v>
      </c>
      <c r="Y76" s="44" t="s">
        <v>34</v>
      </c>
    </row>
    <row r="77" spans="1:25" ht="37.5" customHeight="1">
      <c r="A77" s="10" t="s">
        <v>50</v>
      </c>
      <c r="B77" s="12">
        <v>8233267</v>
      </c>
      <c r="C77" s="12">
        <v>3051479</v>
      </c>
      <c r="D77" s="12">
        <v>10863309</v>
      </c>
      <c r="E77" s="12">
        <f>D77+C77+B77</f>
        <v>22148055</v>
      </c>
      <c r="F77" s="49">
        <f t="shared" si="36"/>
        <v>0.6583833773413827</v>
      </c>
      <c r="G77" s="12">
        <v>2974109</v>
      </c>
      <c r="H77" s="49">
        <f t="shared" si="41"/>
        <v>0.08840974649924802</v>
      </c>
      <c r="I77" s="12">
        <v>5593918</v>
      </c>
      <c r="J77" s="49">
        <f t="shared" si="37"/>
        <v>0.1662874065199293</v>
      </c>
      <c r="K77" s="12">
        <v>512218</v>
      </c>
      <c r="L77" s="49">
        <f t="shared" si="43"/>
        <v>0.015226430346820448</v>
      </c>
      <c r="M77" s="12">
        <v>292754</v>
      </c>
      <c r="N77" s="49">
        <f t="shared" si="38"/>
        <v>0.008702541475998644</v>
      </c>
      <c r="O77" s="12">
        <v>748921</v>
      </c>
      <c r="P77" s="49">
        <f t="shared" si="39"/>
        <v>0.022262773744325885</v>
      </c>
      <c r="Q77" s="12">
        <v>180573</v>
      </c>
      <c r="R77" s="49">
        <f t="shared" si="40"/>
        <v>0.0053677969282930485</v>
      </c>
      <c r="S77" s="12">
        <v>577449</v>
      </c>
      <c r="T77" s="49">
        <f>S77/W77</f>
        <v>0.017165517372175757</v>
      </c>
      <c r="U77" s="12">
        <v>612061</v>
      </c>
      <c r="V77" s="49">
        <f t="shared" si="44"/>
        <v>0.018194409771826195</v>
      </c>
      <c r="W77" s="12">
        <f t="shared" si="45"/>
        <v>33640058</v>
      </c>
      <c r="X77" s="49">
        <f t="shared" si="42"/>
        <v>0.084946914961391</v>
      </c>
      <c r="Y77" s="14" t="s">
        <v>51</v>
      </c>
    </row>
    <row r="78" spans="1:25" ht="38.25" customHeight="1">
      <c r="A78" s="41" t="s">
        <v>45</v>
      </c>
      <c r="B78" s="42">
        <v>18385922</v>
      </c>
      <c r="C78" s="42">
        <v>6992785</v>
      </c>
      <c r="D78" s="42">
        <v>23047460</v>
      </c>
      <c r="E78" s="42">
        <f>D78+C78+B78</f>
        <v>48426167</v>
      </c>
      <c r="F78" s="28">
        <f t="shared" si="36"/>
        <v>0.809573371885205</v>
      </c>
      <c r="G78" s="42">
        <v>3947489</v>
      </c>
      <c r="H78" s="28">
        <f t="shared" si="41"/>
        <v>0.06599287488951491</v>
      </c>
      <c r="I78" s="42">
        <v>2663424</v>
      </c>
      <c r="J78" s="28">
        <f t="shared" si="37"/>
        <v>0.04452628159565014</v>
      </c>
      <c r="K78" s="42">
        <v>571498</v>
      </c>
      <c r="L78" s="28">
        <f t="shared" si="43"/>
        <v>0.009554123143499068</v>
      </c>
      <c r="M78" s="42">
        <v>727180</v>
      </c>
      <c r="N78" s="28">
        <f t="shared" si="38"/>
        <v>0.012156765671077856</v>
      </c>
      <c r="O78" s="42">
        <v>1481577</v>
      </c>
      <c r="P78" s="28">
        <f t="shared" si="39"/>
        <v>0.024768536555816328</v>
      </c>
      <c r="Q78" s="42">
        <v>171619</v>
      </c>
      <c r="R78" s="28">
        <f t="shared" si="40"/>
        <v>0.0028690722623074213</v>
      </c>
      <c r="S78" s="42">
        <v>556657</v>
      </c>
      <c r="T78" s="28">
        <f aca="true" t="shared" si="46" ref="T78:T83">S78/W78</f>
        <v>0.009306015990765954</v>
      </c>
      <c r="U78" s="42">
        <v>1271286</v>
      </c>
      <c r="V78" s="28">
        <f t="shared" si="44"/>
        <v>0.021252958006163374</v>
      </c>
      <c r="W78" s="42">
        <f t="shared" si="45"/>
        <v>59816897</v>
      </c>
      <c r="X78" s="28">
        <f t="shared" si="42"/>
        <v>0.15104792217401306</v>
      </c>
      <c r="Y78" s="44" t="s">
        <v>39</v>
      </c>
    </row>
    <row r="79" spans="1:25" ht="38.25" customHeight="1">
      <c r="A79" s="10" t="s">
        <v>46</v>
      </c>
      <c r="B79" s="12">
        <v>14683140</v>
      </c>
      <c r="C79" s="12">
        <v>5795979</v>
      </c>
      <c r="D79" s="12">
        <v>19975283</v>
      </c>
      <c r="E79" s="12">
        <f>D79+C79+B79</f>
        <v>40454402</v>
      </c>
      <c r="F79" s="13">
        <f t="shared" si="36"/>
        <v>0.6303490103420992</v>
      </c>
      <c r="G79" s="12">
        <v>5783083</v>
      </c>
      <c r="H79" s="13">
        <f t="shared" si="41"/>
        <v>0.09011035797232197</v>
      </c>
      <c r="I79" s="12">
        <v>5349162</v>
      </c>
      <c r="J79" s="13">
        <f t="shared" si="37"/>
        <v>0.08334912410420908</v>
      </c>
      <c r="K79" s="12">
        <v>892688</v>
      </c>
      <c r="L79" s="13">
        <f t="shared" si="43"/>
        <v>0.01390961105652403</v>
      </c>
      <c r="M79" s="12">
        <v>800805</v>
      </c>
      <c r="N79" s="13">
        <f t="shared" si="38"/>
        <v>0.012477916228424406</v>
      </c>
      <c r="O79" s="12">
        <v>6732664</v>
      </c>
      <c r="P79" s="13">
        <f t="shared" si="39"/>
        <v>0.10490645960768075</v>
      </c>
      <c r="Q79" s="12">
        <v>389029</v>
      </c>
      <c r="R79" s="13">
        <f t="shared" si="40"/>
        <v>0.006061739465197793</v>
      </c>
      <c r="S79" s="12">
        <v>1170908</v>
      </c>
      <c r="T79" s="13">
        <f t="shared" si="46"/>
        <v>0.018244756133130993</v>
      </c>
      <c r="U79" s="12">
        <v>2605042</v>
      </c>
      <c r="V79" s="13">
        <f t="shared" si="44"/>
        <v>0.040591025090411736</v>
      </c>
      <c r="W79" s="12">
        <f t="shared" si="45"/>
        <v>64177783</v>
      </c>
      <c r="X79" s="13">
        <f t="shared" si="42"/>
        <v>0.1620599071176276</v>
      </c>
      <c r="Y79" s="14" t="s">
        <v>37</v>
      </c>
    </row>
    <row r="80" spans="1:25" ht="38.25" customHeight="1">
      <c r="A80" s="53" t="s">
        <v>47</v>
      </c>
      <c r="B80" s="63">
        <v>12101018</v>
      </c>
      <c r="C80" s="63">
        <v>4709350</v>
      </c>
      <c r="D80" s="63">
        <v>14849454</v>
      </c>
      <c r="E80" s="63">
        <f>D80+C80+B80</f>
        <v>31659822</v>
      </c>
      <c r="F80" s="64">
        <f t="shared" si="36"/>
        <v>0.579828704524627</v>
      </c>
      <c r="G80" s="63">
        <v>4283670</v>
      </c>
      <c r="H80" s="64">
        <f t="shared" si="41"/>
        <v>0.07845258342611683</v>
      </c>
      <c r="I80" s="63">
        <v>10274628</v>
      </c>
      <c r="J80" s="64">
        <f t="shared" si="37"/>
        <v>0.18817301760927332</v>
      </c>
      <c r="K80" s="63">
        <v>862882</v>
      </c>
      <c r="L80" s="64">
        <f t="shared" si="43"/>
        <v>0.01580311323979077</v>
      </c>
      <c r="M80" s="63">
        <v>661815</v>
      </c>
      <c r="N80" s="64">
        <f t="shared" si="38"/>
        <v>0.0121207040925551</v>
      </c>
      <c r="O80" s="63">
        <v>1335055</v>
      </c>
      <c r="P80" s="64">
        <f t="shared" si="39"/>
        <v>0.024450649505203342</v>
      </c>
      <c r="Q80" s="63">
        <v>169285</v>
      </c>
      <c r="R80" s="64">
        <f t="shared" si="40"/>
        <v>0.003100342833432591</v>
      </c>
      <c r="S80" s="63">
        <v>1670264</v>
      </c>
      <c r="T80" s="64">
        <f t="shared" si="46"/>
        <v>0.030589780679566726</v>
      </c>
      <c r="U80" s="63">
        <v>3684605</v>
      </c>
      <c r="V80" s="64">
        <f t="shared" si="44"/>
        <v>0.06748110408943434</v>
      </c>
      <c r="W80" s="63">
        <f t="shared" si="45"/>
        <v>54602026</v>
      </c>
      <c r="X80" s="64">
        <f t="shared" si="42"/>
        <v>0.13787947866622766</v>
      </c>
      <c r="Y80" s="57" t="s">
        <v>35</v>
      </c>
    </row>
    <row r="81" spans="1:25" ht="38.25" customHeight="1">
      <c r="A81" s="10" t="s">
        <v>48</v>
      </c>
      <c r="B81" s="26">
        <v>0</v>
      </c>
      <c r="C81" s="26">
        <v>0</v>
      </c>
      <c r="D81" s="26">
        <v>0</v>
      </c>
      <c r="E81" s="26">
        <v>0</v>
      </c>
      <c r="F81" s="31">
        <f t="shared" si="36"/>
        <v>0</v>
      </c>
      <c r="G81" s="26">
        <v>0</v>
      </c>
      <c r="H81" s="13">
        <f t="shared" si="41"/>
        <v>0</v>
      </c>
      <c r="I81" s="26">
        <v>0</v>
      </c>
      <c r="J81" s="13">
        <f t="shared" si="37"/>
        <v>0</v>
      </c>
      <c r="K81" s="26">
        <v>0</v>
      </c>
      <c r="L81" s="13">
        <f t="shared" si="43"/>
        <v>0</v>
      </c>
      <c r="M81" s="26">
        <v>0</v>
      </c>
      <c r="N81" s="13">
        <f t="shared" si="38"/>
        <v>0</v>
      </c>
      <c r="O81" s="26">
        <v>0</v>
      </c>
      <c r="P81" s="13">
        <f t="shared" si="39"/>
        <v>0</v>
      </c>
      <c r="Q81" s="26">
        <v>0</v>
      </c>
      <c r="R81" s="13">
        <f t="shared" si="40"/>
        <v>0</v>
      </c>
      <c r="S81" s="26">
        <v>0</v>
      </c>
      <c r="T81" s="13">
        <f t="shared" si="46"/>
        <v>0</v>
      </c>
      <c r="U81" s="26">
        <v>425560</v>
      </c>
      <c r="V81" s="13">
        <f t="shared" si="44"/>
        <v>1</v>
      </c>
      <c r="W81" s="26">
        <f t="shared" si="45"/>
        <v>425560</v>
      </c>
      <c r="X81" s="13">
        <f t="shared" si="42"/>
        <v>0.0010746119739439676</v>
      </c>
      <c r="Y81" s="14" t="s">
        <v>40</v>
      </c>
    </row>
    <row r="82" spans="1:25" ht="39" customHeight="1" thickBot="1">
      <c r="A82" s="41" t="s">
        <v>49</v>
      </c>
      <c r="B82" s="27">
        <v>0</v>
      </c>
      <c r="C82" s="27">
        <v>0</v>
      </c>
      <c r="D82" s="27">
        <v>0</v>
      </c>
      <c r="E82" s="27">
        <v>0</v>
      </c>
      <c r="F82" s="46">
        <f t="shared" si="36"/>
        <v>0</v>
      </c>
      <c r="G82" s="27">
        <v>0</v>
      </c>
      <c r="H82" s="28">
        <f t="shared" si="41"/>
        <v>0</v>
      </c>
      <c r="I82" s="27">
        <v>0</v>
      </c>
      <c r="J82" s="28">
        <f t="shared" si="37"/>
        <v>0</v>
      </c>
      <c r="K82" s="27">
        <v>0</v>
      </c>
      <c r="L82" s="28">
        <f t="shared" si="43"/>
        <v>0</v>
      </c>
      <c r="M82" s="27">
        <v>139982</v>
      </c>
      <c r="N82" s="23">
        <f t="shared" si="38"/>
        <v>1</v>
      </c>
      <c r="O82" s="27">
        <v>0</v>
      </c>
      <c r="P82" s="23">
        <f t="shared" si="39"/>
        <v>0</v>
      </c>
      <c r="Q82" s="27">
        <v>0</v>
      </c>
      <c r="R82" s="23">
        <f t="shared" si="40"/>
        <v>0</v>
      </c>
      <c r="S82" s="27">
        <v>0</v>
      </c>
      <c r="T82" s="23">
        <f t="shared" si="46"/>
        <v>0</v>
      </c>
      <c r="U82" s="27">
        <v>0</v>
      </c>
      <c r="V82" s="23">
        <f>U82/W82</f>
        <v>0</v>
      </c>
      <c r="W82" s="45">
        <f t="shared" si="45"/>
        <v>139982</v>
      </c>
      <c r="X82" s="23">
        <f t="shared" si="42"/>
        <v>0.0003534785537565196</v>
      </c>
      <c r="Y82" s="29" t="s">
        <v>41</v>
      </c>
    </row>
    <row r="83" spans="1:25" ht="38.25" customHeight="1" thickBot="1">
      <c r="A83" s="18" t="s">
        <v>10</v>
      </c>
      <c r="B83" s="30">
        <f>SUM(B73:B82)</f>
        <v>100429488</v>
      </c>
      <c r="C83" s="30">
        <f>SUM(C73:C82)</f>
        <v>42998005</v>
      </c>
      <c r="D83" s="30">
        <f>SUM(D73:D82)</f>
        <v>131009554</v>
      </c>
      <c r="E83" s="30">
        <f>SUM(E73:E82)</f>
        <v>274437047</v>
      </c>
      <c r="F83" s="19">
        <f t="shared" si="36"/>
        <v>0.693000603440228</v>
      </c>
      <c r="G83" s="30">
        <f>SUM(G73:G82)</f>
        <v>30231348</v>
      </c>
      <c r="H83" s="19">
        <f t="shared" si="41"/>
        <v>0.07633933769448965</v>
      </c>
      <c r="I83" s="30">
        <f>SUM(I73:I82)</f>
        <v>40806747</v>
      </c>
      <c r="J83" s="19">
        <f t="shared" si="37"/>
        <v>0.1030440336119515</v>
      </c>
      <c r="K83" s="30">
        <f>SUM(K73:K82)</f>
        <v>5170864</v>
      </c>
      <c r="L83" s="19">
        <f>K83/W83</f>
        <v>0.013057318286577217</v>
      </c>
      <c r="M83" s="30">
        <f>SUM(M73:M82)</f>
        <v>8452926</v>
      </c>
      <c r="N83" s="19">
        <f t="shared" si="38"/>
        <v>0.021345087636202385</v>
      </c>
      <c r="O83" s="30">
        <f>SUM(O73:O82)</f>
        <v>18579776</v>
      </c>
      <c r="P83" s="19">
        <f t="shared" si="39"/>
        <v>0.04691712041262514</v>
      </c>
      <c r="Q83" s="30">
        <f>SUM(Q73:Q82)</f>
        <v>1938222</v>
      </c>
      <c r="R83" s="19">
        <f t="shared" si="40"/>
        <v>0.004894342911367668</v>
      </c>
      <c r="S83" s="30">
        <f>SUM(S73:S82)</f>
        <v>7764396</v>
      </c>
      <c r="T83" s="19">
        <f t="shared" si="46"/>
        <v>0.019606431318833176</v>
      </c>
      <c r="U83" s="30">
        <f>SUM(U73:U82)</f>
        <v>8631384</v>
      </c>
      <c r="V83" s="19">
        <f>U83/W83</f>
        <v>0.0217957246877253</v>
      </c>
      <c r="W83" s="30">
        <f>SUM(W73:W82)</f>
        <v>396012710</v>
      </c>
      <c r="X83" s="19">
        <f>SUM(X73:X82)</f>
        <v>1</v>
      </c>
      <c r="Y83" s="20" t="s">
        <v>14</v>
      </c>
    </row>
  </sheetData>
  <sheetProtection/>
  <mergeCells count="180">
    <mergeCell ref="V49:V50"/>
    <mergeCell ref="W49:W50"/>
    <mergeCell ref="X49:X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N49:N50"/>
    <mergeCell ref="O49:O50"/>
    <mergeCell ref="O48:P48"/>
    <mergeCell ref="Q48:R48"/>
    <mergeCell ref="S48:T48"/>
    <mergeCell ref="U48:V48"/>
    <mergeCell ref="W48:X48"/>
    <mergeCell ref="B49:C49"/>
    <mergeCell ref="F49:F50"/>
    <mergeCell ref="G49:G50"/>
    <mergeCell ref="H49:H50"/>
    <mergeCell ref="I49:I50"/>
    <mergeCell ref="Q47:R47"/>
    <mergeCell ref="S47:T47"/>
    <mergeCell ref="U47:V47"/>
    <mergeCell ref="W47:X47"/>
    <mergeCell ref="Y47:Y48"/>
    <mergeCell ref="B48:F48"/>
    <mergeCell ref="G48:H48"/>
    <mergeCell ref="I48:J48"/>
    <mergeCell ref="K48:L48"/>
    <mergeCell ref="M48:N48"/>
    <mergeCell ref="A44:F44"/>
    <mergeCell ref="W44:Y44"/>
    <mergeCell ref="A45:E45"/>
    <mergeCell ref="A47:A48"/>
    <mergeCell ref="B47:F47"/>
    <mergeCell ref="G47:H47"/>
    <mergeCell ref="I47:J47"/>
    <mergeCell ref="K47:L47"/>
    <mergeCell ref="M47:N47"/>
    <mergeCell ref="O47:P47"/>
    <mergeCell ref="V28:V29"/>
    <mergeCell ref="W28:W29"/>
    <mergeCell ref="X28:X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O27:P27"/>
    <mergeCell ref="Q27:R27"/>
    <mergeCell ref="S27:T27"/>
    <mergeCell ref="U27:V27"/>
    <mergeCell ref="W27:X27"/>
    <mergeCell ref="B28:C28"/>
    <mergeCell ref="F28:F29"/>
    <mergeCell ref="G28:G29"/>
    <mergeCell ref="H28:H29"/>
    <mergeCell ref="I28:I29"/>
    <mergeCell ref="A23:F23"/>
    <mergeCell ref="W23:Y23"/>
    <mergeCell ref="A24:E24"/>
    <mergeCell ref="A26:A27"/>
    <mergeCell ref="Y26:Y27"/>
    <mergeCell ref="B27:F27"/>
    <mergeCell ref="G27:H27"/>
    <mergeCell ref="I27:J27"/>
    <mergeCell ref="K27:L27"/>
    <mergeCell ref="M27:N27"/>
    <mergeCell ref="B7:C7"/>
    <mergeCell ref="B5:F5"/>
    <mergeCell ref="B6:F6"/>
    <mergeCell ref="B26:F26"/>
    <mergeCell ref="S26:T26"/>
    <mergeCell ref="U26:V26"/>
    <mergeCell ref="U7:U8"/>
    <mergeCell ref="G5:H5"/>
    <mergeCell ref="I5:J5"/>
    <mergeCell ref="K5:L5"/>
    <mergeCell ref="W26:X26"/>
    <mergeCell ref="G26:H26"/>
    <mergeCell ref="I26:J26"/>
    <mergeCell ref="K26:L26"/>
    <mergeCell ref="M26:N26"/>
    <mergeCell ref="O26:P26"/>
    <mergeCell ref="Q26:R26"/>
    <mergeCell ref="A5:A6"/>
    <mergeCell ref="W2:Y2"/>
    <mergeCell ref="X7:X8"/>
    <mergeCell ref="A2:F2"/>
    <mergeCell ref="A3:E3"/>
    <mergeCell ref="M7:M8"/>
    <mergeCell ref="W7:W8"/>
    <mergeCell ref="G7:G8"/>
    <mergeCell ref="T7:T8"/>
    <mergeCell ref="Y5:Y6"/>
    <mergeCell ref="M5:N5"/>
    <mergeCell ref="N7:N8"/>
    <mergeCell ref="P7:P8"/>
    <mergeCell ref="O6:P6"/>
    <mergeCell ref="Q6:R6"/>
    <mergeCell ref="W5:X5"/>
    <mergeCell ref="S5:T5"/>
    <mergeCell ref="U5:V5"/>
    <mergeCell ref="W6:X6"/>
    <mergeCell ref="S6:T6"/>
    <mergeCell ref="R7:R8"/>
    <mergeCell ref="Q7:Q8"/>
    <mergeCell ref="O7:O8"/>
    <mergeCell ref="V7:V8"/>
    <mergeCell ref="S7:S8"/>
    <mergeCell ref="O5:P5"/>
    <mergeCell ref="Q5:R5"/>
    <mergeCell ref="U6:V6"/>
    <mergeCell ref="G6:H6"/>
    <mergeCell ref="K6:L6"/>
    <mergeCell ref="M6:N6"/>
    <mergeCell ref="I6:J6"/>
    <mergeCell ref="F7:F8"/>
    <mergeCell ref="H7:H8"/>
    <mergeCell ref="J7:J8"/>
    <mergeCell ref="L7:L8"/>
    <mergeCell ref="I7:I8"/>
    <mergeCell ref="K7:K8"/>
    <mergeCell ref="A65:F65"/>
    <mergeCell ref="W65:Y65"/>
    <mergeCell ref="A66:E66"/>
    <mergeCell ref="A68:A69"/>
    <mergeCell ref="B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Y69"/>
    <mergeCell ref="B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B70:C70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V70:V71"/>
    <mergeCell ref="W70:W71"/>
    <mergeCell ref="X70:X71"/>
    <mergeCell ref="P70:P71"/>
    <mergeCell ref="Q70:Q71"/>
    <mergeCell ref="R70:R71"/>
    <mergeCell ref="S70:S71"/>
    <mergeCell ref="T70:T71"/>
    <mergeCell ref="U70:U71"/>
  </mergeCells>
  <printOptions/>
  <pageMargins left="0.7" right="0.7" top="0.75" bottom="0.75" header="0.3" footer="0.3"/>
  <pageSetup fitToHeight="1" fitToWidth="1" horizontalDpi="600" verticalDpi="600" orientation="landscape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Ins_por_2018_RD</dc:title>
  <dc:subject/>
  <dc:creator>user-laptop</dc:creator>
  <cp:keywords/>
  <dc:description/>
  <cp:lastModifiedBy>Hammam Mustafa</cp:lastModifiedBy>
  <cp:lastPrinted>2018-04-02T09:01:04Z</cp:lastPrinted>
  <dcterms:created xsi:type="dcterms:W3CDTF">2012-08-31T17:29:23Z</dcterms:created>
  <dcterms:modified xsi:type="dcterms:W3CDTF">2023-04-03T18:24:05Z</dcterms:modified>
  <cp:category/>
  <cp:version/>
  <cp:contentType/>
  <cp:contentStatus/>
</cp:coreProperties>
</file>